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RASA10-ČÁST -  Komunikac..." sheetId="2" r:id="rId2"/>
    <sheet name="TRASA11-ČÁST -  Komunikac..." sheetId="3" r:id="rId3"/>
    <sheet name="TRASA1-ČÁST - Komunikace ..." sheetId="4" r:id="rId4"/>
    <sheet name="TRASA2-ČÁST -  Komunikace..." sheetId="5" r:id="rId5"/>
    <sheet name="TRASA4-ČÁST -  Komunikace..." sheetId="6" r:id="rId6"/>
    <sheet name="TRASA6-ČÁST -  Komunikace..." sheetId="7" r:id="rId7"/>
    <sheet name="TRASA7-ČÁST -  Komunikace..." sheetId="8" r:id="rId8"/>
    <sheet name="TRASA8-ČÁST -  Komunikace..." sheetId="9" r:id="rId9"/>
    <sheet name="VRN-ČÁST - Vedlejší a ost..." sheetId="10" r:id="rId10"/>
    <sheet name="Pokyny pro vyplnění" sheetId="11" r:id="rId11"/>
  </sheets>
  <definedNames>
    <definedName name="_xlnm.Print_Area" localSheetId="0">'Rekapitulace stavby'!$D$4:$AO$33,'Rekapitulace stavby'!$C$39:$AQ$61</definedName>
    <definedName name="_xlnm.Print_Titles" localSheetId="0">'Rekapitulace stavby'!$49:$49</definedName>
    <definedName name="_xlnm._FilterDatabase" localSheetId="1" hidden="1">'TRASA10-ČÁST -  Komunikac...'!$C$83:$K$232</definedName>
    <definedName name="_xlnm.Print_Area" localSheetId="1">'TRASA10-ČÁST -  Komunikac...'!$C$4:$J$36,'TRASA10-ČÁST -  Komunikac...'!$C$42:$J$65,'TRASA10-ČÁST -  Komunikac...'!$C$71:$K$232</definedName>
    <definedName name="_xlnm.Print_Titles" localSheetId="1">'TRASA10-ČÁST -  Komunikac...'!$83:$83</definedName>
    <definedName name="_xlnm._FilterDatabase" localSheetId="2" hidden="1">'TRASA11-ČÁST -  Komunikac...'!$C$83:$K$225</definedName>
    <definedName name="_xlnm.Print_Area" localSheetId="2">'TRASA11-ČÁST -  Komunikac...'!$C$4:$J$36,'TRASA11-ČÁST -  Komunikac...'!$C$42:$J$65,'TRASA11-ČÁST -  Komunikac...'!$C$71:$K$225</definedName>
    <definedName name="_xlnm.Print_Titles" localSheetId="2">'TRASA11-ČÁST -  Komunikac...'!$83:$83</definedName>
    <definedName name="_xlnm._FilterDatabase" localSheetId="3" hidden="1">'TRASA1-ČÁST - Komunikace ...'!$C$84:$K$222</definedName>
    <definedName name="_xlnm.Print_Area" localSheetId="3">'TRASA1-ČÁST - Komunikace ...'!$C$4:$J$36,'TRASA1-ČÁST - Komunikace ...'!$C$42:$J$66,'TRASA1-ČÁST - Komunikace ...'!$C$72:$K$222</definedName>
    <definedName name="_xlnm.Print_Titles" localSheetId="3">'TRASA1-ČÁST - Komunikace ...'!$84:$84</definedName>
    <definedName name="_xlnm._FilterDatabase" localSheetId="4" hidden="1">'TRASA2-ČÁST -  Komunikace...'!$C$81:$K$162</definedName>
    <definedName name="_xlnm.Print_Area" localSheetId="4">'TRASA2-ČÁST -  Komunikace...'!$C$4:$J$36,'TRASA2-ČÁST -  Komunikace...'!$C$42:$J$63,'TRASA2-ČÁST -  Komunikace...'!$C$69:$K$162</definedName>
    <definedName name="_xlnm.Print_Titles" localSheetId="4">'TRASA2-ČÁST -  Komunikace...'!$81:$81</definedName>
    <definedName name="_xlnm._FilterDatabase" localSheetId="5" hidden="1">'TRASA4-ČÁST -  Komunikace...'!$C$81:$K$155</definedName>
    <definedName name="_xlnm.Print_Area" localSheetId="5">'TRASA4-ČÁST -  Komunikace...'!$C$4:$J$36,'TRASA4-ČÁST -  Komunikace...'!$C$42:$J$63,'TRASA4-ČÁST -  Komunikace...'!$C$69:$K$155</definedName>
    <definedName name="_xlnm.Print_Titles" localSheetId="5">'TRASA4-ČÁST -  Komunikace...'!$81:$81</definedName>
    <definedName name="_xlnm._FilterDatabase" localSheetId="6" hidden="1">'TRASA6-ČÁST -  Komunikace...'!$C$83:$K$236</definedName>
    <definedName name="_xlnm.Print_Area" localSheetId="6">'TRASA6-ČÁST -  Komunikace...'!$C$4:$J$36,'TRASA6-ČÁST -  Komunikace...'!$C$42:$J$65,'TRASA6-ČÁST -  Komunikace...'!$C$71:$K$236</definedName>
    <definedName name="_xlnm.Print_Titles" localSheetId="6">'TRASA6-ČÁST -  Komunikace...'!$83:$83</definedName>
    <definedName name="_xlnm._FilterDatabase" localSheetId="7" hidden="1">'TRASA7-ČÁST -  Komunikace...'!$C$83:$K$237</definedName>
    <definedName name="_xlnm.Print_Area" localSheetId="7">'TRASA7-ČÁST -  Komunikace...'!$C$4:$J$36,'TRASA7-ČÁST -  Komunikace...'!$C$42:$J$65,'TRASA7-ČÁST -  Komunikace...'!$C$71:$K$237</definedName>
    <definedName name="_xlnm.Print_Titles" localSheetId="7">'TRASA7-ČÁST -  Komunikace...'!$83:$83</definedName>
    <definedName name="_xlnm._FilterDatabase" localSheetId="8" hidden="1">'TRASA8-ČÁST -  Komunikace...'!$C$83:$K$199</definedName>
    <definedName name="_xlnm.Print_Area" localSheetId="8">'TRASA8-ČÁST -  Komunikace...'!$C$4:$J$36,'TRASA8-ČÁST -  Komunikace...'!$C$42:$J$65,'TRASA8-ČÁST -  Komunikace...'!$C$71:$K$199</definedName>
    <definedName name="_xlnm.Print_Titles" localSheetId="8">'TRASA8-ČÁST -  Komunikace...'!$83:$83</definedName>
    <definedName name="_xlnm._FilterDatabase" localSheetId="9" hidden="1">'VRN-ČÁST - Vedlejší a ost...'!$C$78:$K$96</definedName>
    <definedName name="_xlnm.Print_Area" localSheetId="9">'VRN-ČÁST - Vedlejší a ost...'!$C$4:$J$36,'VRN-ČÁST - Vedlejší a ost...'!$C$42:$J$60,'VRN-ČÁST - Vedlejší a ost...'!$C$66:$K$96</definedName>
    <definedName name="_xlnm.Print_Titles" localSheetId="9">'VRN-ČÁST - Vedlejší a ost...'!$78:$78</definedName>
    <definedName name="_xlnm.Print_Area" localSheetId="10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60"/>
  <c r="AX60"/>
  <c i="10"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6"/>
  <c r="BH86"/>
  <c r="BG86"/>
  <c r="BF86"/>
  <c r="T86"/>
  <c r="R86"/>
  <c r="P86"/>
  <c r="BK86"/>
  <c r="J86"/>
  <c r="BE86"/>
  <c r="BI85"/>
  <c r="BH85"/>
  <c r="BG85"/>
  <c r="BF85"/>
  <c r="T85"/>
  <c r="T84"/>
  <c r="R85"/>
  <c r="R84"/>
  <c r="P85"/>
  <c r="P84"/>
  <c r="BK85"/>
  <c r="BK84"/>
  <c r="J84"/>
  <c r="J85"/>
  <c r="BE85"/>
  <c r="J59"/>
  <c r="BI82"/>
  <c r="F34"/>
  <c i="1" r="BD60"/>
  <c i="10" r="BH82"/>
  <c r="F33"/>
  <c i="1" r="BC60"/>
  <c i="10" r="BG82"/>
  <c r="F32"/>
  <c i="1" r="BB60"/>
  <c i="10" r="BF82"/>
  <c r="J31"/>
  <c i="1" r="AW60"/>
  <c i="10" r="F31"/>
  <c i="1" r="BA60"/>
  <c i="10" r="T82"/>
  <c r="T81"/>
  <c r="T80"/>
  <c r="T79"/>
  <c r="R82"/>
  <c r="R81"/>
  <c r="R80"/>
  <c r="R79"/>
  <c r="P82"/>
  <c r="P81"/>
  <c r="P80"/>
  <c r="P79"/>
  <c i="1" r="AU60"/>
  <c i="10" r="BK82"/>
  <c r="BK81"/>
  <c r="J81"/>
  <c r="BK80"/>
  <c r="J80"/>
  <c r="BK79"/>
  <c r="J79"/>
  <c r="J56"/>
  <c r="J27"/>
  <c i="1" r="AG60"/>
  <c i="10" r="J82"/>
  <c r="BE82"/>
  <c r="J30"/>
  <c i="1" r="AV60"/>
  <c i="10" r="F30"/>
  <c i="1" r="AZ60"/>
  <c i="10" r="J58"/>
  <c r="J57"/>
  <c r="F73"/>
  <c r="E71"/>
  <c r="F49"/>
  <c r="E47"/>
  <c r="J36"/>
  <c r="J21"/>
  <c r="E21"/>
  <c r="J75"/>
  <c r="J51"/>
  <c r="J20"/>
  <c r="J18"/>
  <c r="E18"/>
  <c r="F76"/>
  <c r="F52"/>
  <c r="J17"/>
  <c r="J15"/>
  <c r="E15"/>
  <c r="F75"/>
  <c r="F51"/>
  <c r="J14"/>
  <c r="J12"/>
  <c r="J73"/>
  <c r="J49"/>
  <c r="E7"/>
  <c r="E69"/>
  <c r="E45"/>
  <c i="1" r="AY59"/>
  <c r="AX59"/>
  <c i="9" r="BI199"/>
  <c r="BH199"/>
  <c r="BG199"/>
  <c r="BF199"/>
  <c r="T199"/>
  <c r="T198"/>
  <c r="R199"/>
  <c r="R198"/>
  <c r="P199"/>
  <c r="P198"/>
  <c r="BK199"/>
  <c r="BK198"/>
  <c r="J198"/>
  <c r="J199"/>
  <c r="BE199"/>
  <c r="J64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T183"/>
  <c r="R184"/>
  <c r="R183"/>
  <c r="P184"/>
  <c r="P183"/>
  <c r="BK184"/>
  <c r="BK183"/>
  <c r="J183"/>
  <c r="J184"/>
  <c r="BE184"/>
  <c r="J6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T158"/>
  <c r="R159"/>
  <c r="R158"/>
  <c r="P159"/>
  <c r="P158"/>
  <c r="BK159"/>
  <c r="BK158"/>
  <c r="J158"/>
  <c r="J159"/>
  <c r="BE159"/>
  <c r="J62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T147"/>
  <c r="R148"/>
  <c r="R147"/>
  <c r="P148"/>
  <c r="P147"/>
  <c r="BK148"/>
  <c r="BK147"/>
  <c r="J147"/>
  <c r="J148"/>
  <c r="BE148"/>
  <c r="J61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T125"/>
  <c r="R126"/>
  <c r="R125"/>
  <c r="P126"/>
  <c r="P125"/>
  <c r="BK126"/>
  <c r="BK125"/>
  <c r="J125"/>
  <c r="J126"/>
  <c r="BE126"/>
  <c r="J60"/>
  <c r="BI123"/>
  <c r="BH123"/>
  <c r="BG123"/>
  <c r="BF123"/>
  <c r="T123"/>
  <c r="R123"/>
  <c r="P123"/>
  <c r="BK123"/>
  <c r="J123"/>
  <c r="BE123"/>
  <c r="BI121"/>
  <c r="BH121"/>
  <c r="BG121"/>
  <c r="BF121"/>
  <c r="T121"/>
  <c r="T120"/>
  <c r="R121"/>
  <c r="R120"/>
  <c r="P121"/>
  <c r="P120"/>
  <c r="BK121"/>
  <c r="BK120"/>
  <c r="J120"/>
  <c r="J121"/>
  <c r="BE121"/>
  <c r="J59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F34"/>
  <c i="1" r="BD59"/>
  <c i="9" r="BH87"/>
  <c r="F33"/>
  <c i="1" r="BC59"/>
  <c i="9" r="BG87"/>
  <c r="F32"/>
  <c i="1" r="BB59"/>
  <c i="9" r="BF87"/>
  <c r="J31"/>
  <c i="1" r="AW59"/>
  <c i="9" r="F31"/>
  <c i="1" r="BA59"/>
  <c i="9" r="T87"/>
  <c r="T86"/>
  <c r="T85"/>
  <c r="T84"/>
  <c r="R87"/>
  <c r="R86"/>
  <c r="R85"/>
  <c r="R84"/>
  <c r="P87"/>
  <c r="P86"/>
  <c r="P85"/>
  <c r="P84"/>
  <c i="1" r="AU59"/>
  <c i="9" r="BK87"/>
  <c r="BK86"/>
  <c r="J86"/>
  <c r="BK85"/>
  <c r="J85"/>
  <c r="BK84"/>
  <c r="J84"/>
  <c r="J56"/>
  <c r="J27"/>
  <c i="1" r="AG59"/>
  <c i="9" r="J87"/>
  <c r="BE87"/>
  <c r="J30"/>
  <c i="1" r="AV59"/>
  <c i="9" r="F30"/>
  <c i="1" r="AZ59"/>
  <c i="9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8"/>
  <c r="AX58"/>
  <c i="8" r="BI237"/>
  <c r="BH237"/>
  <c r="BG237"/>
  <c r="BF237"/>
  <c r="T237"/>
  <c r="T236"/>
  <c r="R237"/>
  <c r="R236"/>
  <c r="P237"/>
  <c r="P236"/>
  <c r="BK237"/>
  <c r="BK236"/>
  <c r="J236"/>
  <c r="J237"/>
  <c r="BE237"/>
  <c r="J64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T221"/>
  <c r="R222"/>
  <c r="R221"/>
  <c r="P222"/>
  <c r="P221"/>
  <c r="BK222"/>
  <c r="BK221"/>
  <c r="J221"/>
  <c r="J222"/>
  <c r="BE222"/>
  <c r="J63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T187"/>
  <c r="R188"/>
  <c r="R187"/>
  <c r="P188"/>
  <c r="P187"/>
  <c r="BK188"/>
  <c r="BK187"/>
  <c r="J187"/>
  <c r="J188"/>
  <c r="BE188"/>
  <c r="J62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61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0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T130"/>
  <c r="R131"/>
  <c r="R130"/>
  <c r="P131"/>
  <c r="P130"/>
  <c r="BK131"/>
  <c r="BK130"/>
  <c r="J130"/>
  <c r="J131"/>
  <c r="BE131"/>
  <c r="J5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8"/>
  <c i="8" r="BH87"/>
  <c r="F33"/>
  <c i="1" r="BC58"/>
  <c i="8" r="BG87"/>
  <c r="F32"/>
  <c i="1" r="BB58"/>
  <c i="8" r="BF87"/>
  <c r="J31"/>
  <c i="1" r="AW58"/>
  <c i="8" r="F31"/>
  <c i="1" r="BA58"/>
  <c i="8" r="T87"/>
  <c r="T86"/>
  <c r="T85"/>
  <c r="T84"/>
  <c r="R87"/>
  <c r="R86"/>
  <c r="R85"/>
  <c r="R84"/>
  <c r="P87"/>
  <c r="P86"/>
  <c r="P85"/>
  <c r="P84"/>
  <c i="1" r="AU58"/>
  <c i="8" r="BK87"/>
  <c r="BK86"/>
  <c r="J86"/>
  <c r="BK85"/>
  <c r="J85"/>
  <c r="BK84"/>
  <c r="J84"/>
  <c r="J56"/>
  <c r="J27"/>
  <c i="1" r="AG58"/>
  <c i="8" r="J87"/>
  <c r="BE87"/>
  <c r="J30"/>
  <c i="1" r="AV58"/>
  <c i="8" r="F30"/>
  <c i="1" r="AZ58"/>
  <c i="8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7"/>
  <c r="AX57"/>
  <c i="7" r="BI236"/>
  <c r="BH236"/>
  <c r="BG236"/>
  <c r="BF236"/>
  <c r="T236"/>
  <c r="T235"/>
  <c r="R236"/>
  <c r="R235"/>
  <c r="P236"/>
  <c r="P235"/>
  <c r="BK236"/>
  <c r="BK235"/>
  <c r="J235"/>
  <c r="J236"/>
  <c r="BE236"/>
  <c r="J64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T220"/>
  <c r="R221"/>
  <c r="R220"/>
  <c r="P221"/>
  <c r="P220"/>
  <c r="BK221"/>
  <c r="BK220"/>
  <c r="J220"/>
  <c r="J221"/>
  <c r="BE221"/>
  <c r="J63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T191"/>
  <c r="R192"/>
  <c r="R191"/>
  <c r="P192"/>
  <c r="P191"/>
  <c r="BK192"/>
  <c r="BK191"/>
  <c r="J191"/>
  <c r="J192"/>
  <c r="BE192"/>
  <c r="J62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T172"/>
  <c r="R173"/>
  <c r="R172"/>
  <c r="P173"/>
  <c r="P172"/>
  <c r="BK173"/>
  <c r="BK172"/>
  <c r="J172"/>
  <c r="J173"/>
  <c r="BE173"/>
  <c r="J6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T147"/>
  <c r="R148"/>
  <c r="R147"/>
  <c r="P148"/>
  <c r="P147"/>
  <c r="BK148"/>
  <c r="BK147"/>
  <c r="J147"/>
  <c r="J148"/>
  <c r="BE148"/>
  <c r="J60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59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F34"/>
  <c i="1" r="BD57"/>
  <c i="7" r="BH87"/>
  <c r="F33"/>
  <c i="1" r="BC57"/>
  <c i="7" r="BG87"/>
  <c r="F32"/>
  <c i="1" r="BB57"/>
  <c i="7" r="BF87"/>
  <c r="J31"/>
  <c i="1" r="AW57"/>
  <c i="7" r="F31"/>
  <c i="1" r="BA57"/>
  <c i="7" r="T87"/>
  <c r="T86"/>
  <c r="T85"/>
  <c r="T84"/>
  <c r="R87"/>
  <c r="R86"/>
  <c r="R85"/>
  <c r="R84"/>
  <c r="P87"/>
  <c r="P86"/>
  <c r="P85"/>
  <c r="P84"/>
  <c i="1" r="AU57"/>
  <c i="7" r="BK87"/>
  <c r="BK86"/>
  <c r="J86"/>
  <c r="BK85"/>
  <c r="J85"/>
  <c r="BK84"/>
  <c r="J84"/>
  <c r="J56"/>
  <c r="J27"/>
  <c i="1" r="AG57"/>
  <c i="7" r="J87"/>
  <c r="BE87"/>
  <c r="J30"/>
  <c i="1" r="AV57"/>
  <c i="7" r="F30"/>
  <c i="1" r="AZ57"/>
  <c i="7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6"/>
  <c r="AX56"/>
  <c i="6" r="BI155"/>
  <c r="BH155"/>
  <c r="BG155"/>
  <c r="BF155"/>
  <c r="T155"/>
  <c r="T154"/>
  <c r="R155"/>
  <c r="R154"/>
  <c r="P155"/>
  <c r="P154"/>
  <c r="BK155"/>
  <c r="BK154"/>
  <c r="J154"/>
  <c r="J155"/>
  <c r="BE155"/>
  <c r="J62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T139"/>
  <c r="R140"/>
  <c r="R139"/>
  <c r="P140"/>
  <c r="P139"/>
  <c r="BK140"/>
  <c r="BK139"/>
  <c r="J139"/>
  <c r="J140"/>
  <c r="BE140"/>
  <c r="J61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0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T105"/>
  <c r="R106"/>
  <c r="R105"/>
  <c r="P106"/>
  <c r="P105"/>
  <c r="BK106"/>
  <c r="BK105"/>
  <c r="J105"/>
  <c r="J106"/>
  <c r="BE106"/>
  <c r="J59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5"/>
  <c r="F34"/>
  <c i="1" r="BD56"/>
  <c i="6" r="BH85"/>
  <c r="F33"/>
  <c i="1" r="BC56"/>
  <c i="6" r="BG85"/>
  <c r="F32"/>
  <c i="1" r="BB56"/>
  <c i="6" r="BF85"/>
  <c r="J31"/>
  <c i="1" r="AW56"/>
  <c i="6" r="F31"/>
  <c i="1" r="BA56"/>
  <c i="6" r="T85"/>
  <c r="T84"/>
  <c r="T83"/>
  <c r="T82"/>
  <c r="R85"/>
  <c r="R84"/>
  <c r="R83"/>
  <c r="R82"/>
  <c r="P85"/>
  <c r="P84"/>
  <c r="P83"/>
  <c r="P82"/>
  <c i="1" r="AU56"/>
  <c i="6" r="BK85"/>
  <c r="BK84"/>
  <c r="J84"/>
  <c r="BK83"/>
  <c r="J83"/>
  <c r="BK82"/>
  <c r="J82"/>
  <c r="J56"/>
  <c r="J27"/>
  <c i="1" r="AG56"/>
  <c i="6" r="J85"/>
  <c r="BE85"/>
  <c r="J30"/>
  <c i="1" r="AV56"/>
  <c i="6" r="F30"/>
  <c i="1" r="AZ56"/>
  <c i="6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5"/>
  <c r="AX55"/>
  <c i="5" r="BI162"/>
  <c r="BH162"/>
  <c r="BG162"/>
  <c r="BF162"/>
  <c r="T162"/>
  <c r="T161"/>
  <c r="R162"/>
  <c r="R161"/>
  <c r="P162"/>
  <c r="P161"/>
  <c r="BK162"/>
  <c r="BK161"/>
  <c r="J161"/>
  <c r="J162"/>
  <c r="BE162"/>
  <c r="J62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1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0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3"/>
  <c r="BH113"/>
  <c r="BG113"/>
  <c r="BF113"/>
  <c r="T113"/>
  <c r="T112"/>
  <c r="R113"/>
  <c r="R112"/>
  <c r="P113"/>
  <c r="P112"/>
  <c r="BK113"/>
  <c r="BK112"/>
  <c r="J112"/>
  <c r="J113"/>
  <c r="BE113"/>
  <c r="J59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4"/>
  <c r="AX54"/>
  <c i="4" r="BI222"/>
  <c r="BH222"/>
  <c r="BG222"/>
  <c r="BF222"/>
  <c r="T222"/>
  <c r="T221"/>
  <c r="R222"/>
  <c r="R221"/>
  <c r="P222"/>
  <c r="P221"/>
  <c r="BK222"/>
  <c r="BK221"/>
  <c r="J221"/>
  <c r="J222"/>
  <c r="BE222"/>
  <c r="J65"/>
  <c r="BI219"/>
  <c r="BH219"/>
  <c r="BG219"/>
  <c r="BF219"/>
  <c r="T219"/>
  <c r="R219"/>
  <c r="P219"/>
  <c r="BK219"/>
  <c r="J219"/>
  <c r="BE219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T206"/>
  <c r="R207"/>
  <c r="R206"/>
  <c r="P207"/>
  <c r="P206"/>
  <c r="BK207"/>
  <c r="BK206"/>
  <c r="J206"/>
  <c r="J207"/>
  <c r="BE207"/>
  <c r="J64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63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8"/>
  <c r="BH168"/>
  <c r="BG168"/>
  <c r="BF168"/>
  <c r="T168"/>
  <c r="T167"/>
  <c r="R168"/>
  <c r="R167"/>
  <c r="P168"/>
  <c r="P167"/>
  <c r="BK168"/>
  <c r="BK167"/>
  <c r="J167"/>
  <c r="J168"/>
  <c r="BE168"/>
  <c r="J62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9"/>
  <c r="BH139"/>
  <c r="BG139"/>
  <c r="BF139"/>
  <c r="T139"/>
  <c r="T138"/>
  <c r="R139"/>
  <c r="R138"/>
  <c r="P139"/>
  <c r="P138"/>
  <c r="BK139"/>
  <c r="BK138"/>
  <c r="J138"/>
  <c r="J139"/>
  <c r="BE139"/>
  <c r="J61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60"/>
  <c r="BI131"/>
  <c r="BH131"/>
  <c r="BG131"/>
  <c r="BF131"/>
  <c r="T131"/>
  <c r="T130"/>
  <c r="R131"/>
  <c r="R130"/>
  <c r="P131"/>
  <c r="P130"/>
  <c r="BK131"/>
  <c r="BK130"/>
  <c r="J130"/>
  <c r="J131"/>
  <c r="BE131"/>
  <c r="J59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R99"/>
  <c r="P99"/>
  <c r="BK99"/>
  <c r="J99"/>
  <c r="BE99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F34"/>
  <c i="1" r="BD54"/>
  <c i="4" r="BH88"/>
  <c r="F33"/>
  <c i="1" r="BC54"/>
  <c i="4" r="BG88"/>
  <c r="F32"/>
  <c i="1" r="BB54"/>
  <c i="4" r="BF88"/>
  <c r="J31"/>
  <c i="1" r="AW54"/>
  <c i="4" r="F31"/>
  <c i="1" r="BA54"/>
  <c i="4" r="T88"/>
  <c r="T87"/>
  <c r="T86"/>
  <c r="T85"/>
  <c r="R88"/>
  <c r="R87"/>
  <c r="R86"/>
  <c r="R85"/>
  <c r="P88"/>
  <c r="P87"/>
  <c r="P86"/>
  <c r="P85"/>
  <c i="1" r="AU54"/>
  <c i="4" r="BK88"/>
  <c r="BK87"/>
  <c r="J87"/>
  <c r="BK86"/>
  <c r="J86"/>
  <c r="BK85"/>
  <c r="J85"/>
  <c r="J56"/>
  <c r="J27"/>
  <c i="1" r="AG54"/>
  <c i="4" r="J88"/>
  <c r="BE88"/>
  <c r="J30"/>
  <c i="1" r="AV54"/>
  <c i="4" r="F30"/>
  <c i="1" r="AZ54"/>
  <c i="4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3"/>
  <c r="AX53"/>
  <c i="3" r="BI225"/>
  <c r="BH225"/>
  <c r="BG225"/>
  <c r="BF225"/>
  <c r="T225"/>
  <c r="T224"/>
  <c r="R225"/>
  <c r="R224"/>
  <c r="P225"/>
  <c r="P224"/>
  <c r="BK225"/>
  <c r="BK224"/>
  <c r="J224"/>
  <c r="J225"/>
  <c r="BE225"/>
  <c r="J6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T209"/>
  <c r="R210"/>
  <c r="R209"/>
  <c r="P210"/>
  <c r="P209"/>
  <c r="BK210"/>
  <c r="BK209"/>
  <c r="J209"/>
  <c r="J210"/>
  <c r="BE210"/>
  <c r="J63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199"/>
  <c r="BH199"/>
  <c r="BG199"/>
  <c r="BF199"/>
  <c r="T199"/>
  <c r="R199"/>
  <c r="P199"/>
  <c r="BK199"/>
  <c r="J199"/>
  <c r="BE199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6"/>
  <c r="BH186"/>
  <c r="BG186"/>
  <c r="BF186"/>
  <c r="T186"/>
  <c r="T185"/>
  <c r="R186"/>
  <c r="R185"/>
  <c r="P186"/>
  <c r="P185"/>
  <c r="BK186"/>
  <c r="BK185"/>
  <c r="J185"/>
  <c r="J186"/>
  <c r="BE186"/>
  <c r="J62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2"/>
  <c r="BH172"/>
  <c r="BG172"/>
  <c r="BF172"/>
  <c r="T172"/>
  <c r="T171"/>
  <c r="R172"/>
  <c r="R171"/>
  <c r="P172"/>
  <c r="P171"/>
  <c r="BK172"/>
  <c r="BK171"/>
  <c r="J171"/>
  <c r="J172"/>
  <c r="BE172"/>
  <c r="J6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T152"/>
  <c r="R153"/>
  <c r="R152"/>
  <c r="P153"/>
  <c r="P152"/>
  <c r="BK153"/>
  <c r="BK152"/>
  <c r="J152"/>
  <c r="J153"/>
  <c r="BE153"/>
  <c r="J60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/>
  <c r="J145"/>
  <c r="BE145"/>
  <c r="J59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3"/>
  <c i="3" r="BH87"/>
  <c r="F33"/>
  <c i="1" r="BC53"/>
  <c i="3" r="BG87"/>
  <c r="F32"/>
  <c i="1" r="BB53"/>
  <c i="3" r="BF87"/>
  <c r="J31"/>
  <c i="1" r="AW53"/>
  <c i="3" r="F31"/>
  <c i="1" r="BA53"/>
  <c i="3" r="T87"/>
  <c r="T86"/>
  <c r="T85"/>
  <c r="T84"/>
  <c r="R87"/>
  <c r="R86"/>
  <c r="R85"/>
  <c r="R84"/>
  <c r="P87"/>
  <c r="P86"/>
  <c r="P85"/>
  <c r="P84"/>
  <c i="1" r="AU53"/>
  <c i="3" r="BK87"/>
  <c r="BK86"/>
  <c r="J86"/>
  <c r="BK85"/>
  <c r="J85"/>
  <c r="BK84"/>
  <c r="J84"/>
  <c r="J56"/>
  <c r="J27"/>
  <c i="1" r="AG53"/>
  <c i="3" r="J87"/>
  <c r="BE87"/>
  <c r="J30"/>
  <c i="1" r="AV53"/>
  <c i="3" r="F30"/>
  <c i="1" r="AZ53"/>
  <c i="3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2"/>
  <c r="AX52"/>
  <c i="2" r="BI232"/>
  <c r="BH232"/>
  <c r="BG232"/>
  <c r="BF232"/>
  <c r="T232"/>
  <c r="T231"/>
  <c r="R232"/>
  <c r="R231"/>
  <c r="P232"/>
  <c r="P231"/>
  <c r="BK232"/>
  <c r="BK231"/>
  <c r="J231"/>
  <c r="J232"/>
  <c r="BE232"/>
  <c r="J64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3"/>
  <c r="BH223"/>
  <c r="BG223"/>
  <c r="BF223"/>
  <c r="T223"/>
  <c r="R223"/>
  <c r="P223"/>
  <c r="BK223"/>
  <c r="J223"/>
  <c r="BE223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7"/>
  <c r="BH217"/>
  <c r="BG217"/>
  <c r="BF217"/>
  <c r="T217"/>
  <c r="T216"/>
  <c r="R217"/>
  <c r="R216"/>
  <c r="P217"/>
  <c r="P216"/>
  <c r="BK217"/>
  <c r="BK216"/>
  <c r="J216"/>
  <c r="J217"/>
  <c r="BE217"/>
  <c r="J63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1"/>
  <c r="BH191"/>
  <c r="BG191"/>
  <c r="BF191"/>
  <c r="T191"/>
  <c r="T190"/>
  <c r="R191"/>
  <c r="R190"/>
  <c r="P191"/>
  <c r="P190"/>
  <c r="BK191"/>
  <c r="BK190"/>
  <c r="J190"/>
  <c r="J191"/>
  <c r="BE191"/>
  <c r="J62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61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R143"/>
  <c r="R142"/>
  <c r="P143"/>
  <c r="P142"/>
  <c r="BK143"/>
  <c r="BK142"/>
  <c r="J142"/>
  <c r="J143"/>
  <c r="BE143"/>
  <c r="J60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T133"/>
  <c r="R134"/>
  <c r="R133"/>
  <c r="P134"/>
  <c r="P133"/>
  <c r="BK134"/>
  <c r="BK133"/>
  <c r="J133"/>
  <c r="J134"/>
  <c r="BE134"/>
  <c r="J59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60"/>
  <c r="AN60"/>
  <c r="AT59"/>
  <c r="AN59"/>
  <c r="AT58"/>
  <c r="AN58"/>
  <c r="AT57"/>
  <c r="AN57"/>
  <c r="AT56"/>
  <c r="AN56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<sst xmlns="http://schemas.openxmlformats.org/spreadsheetml/2006/main">
  <si>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</si>
  <si>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</si>
  <si>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</si>
  <si>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</si>
  <si>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</si>
  <si>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</si>
  <si>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</si>
  <si>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{158d1780-9e05-4908-8a4a-2b7dbc0873b4}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</si>
  <si>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</si>
  <si>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</si>
  <si>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</si>
  <si>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</si>
  <si>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</si>
  <si>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</si>
  <si>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</si>
  <si>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</si>
  <si>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KOSICKY-CAST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</si>
  <si>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</si>
  <si>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</si>
  <si>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Komunikace pro chodce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</si>
  <si>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</si>
  <si>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</si>
  <si>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</si>
  <si>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</si>
  <si>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</si>
  <si>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</si>
  <si>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</si>
  <si>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</si>
  <si>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18. 12. 2017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</si>
  <si>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</si>
  <si>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</si>
  <si>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</si>
  <si>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</si>
  <si>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</si>
  <si>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</si>
  <si>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</si>
  <si>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</si>
  <si>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</si>
  <si>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</si>
  <si>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</si>
  <si>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</si>
  <si>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</si>
  <si>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</si>
  <si>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</si>
  <si>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</si>
  <si>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</si>
  <si>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</si>
  <si>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</si>
  <si>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</si>
  <si>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</si>
  <si>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</si>
  <si>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</si>
  <si>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</si>
  <si>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</si>
  <si>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</si>
  <si>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</si>
  <si>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</si>
  <si>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</si>
  <si>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</si>
  <si>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</si>
  <si>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</si>
  <si>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</si>
  <si>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</si>
  <si>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</si>
  <si>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</si>
  <si>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</si>
  <si>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</si>
  <si>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</si>
  <si>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</si>
  <si>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</si>
  <si>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</si>
  <si>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</si>
  <si>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</si>
  <si>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</si>
  <si>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</si>
  <si>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</si>
  <si>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</si>
  <si>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</si>
  <si>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TRASA10-ČÁST</t>
  </si>
  <si>
    <t xml:space="preserve"> Komunikace a terénní úpravy část úseku N10</t>
  </si>
  <si>
    <t>STA</t>
  </si>
  <si>
    <t>{a1d8a869-41fc-4e4c-8b73-f03dd2e48453}</t>
  </si>
  <si>
    <t>2</t>
  </si>
  <si>
    <t>TRASA11-ČÁST</t>
  </si>
  <si>
    <t xml:space="preserve"> Komunikace a terénní úpravy část úseku N11</t>
  </si>
  <si>
    <t>{27ebcd7f-ca89-4b42-9e8c-ab2acfaa2146}</t>
  </si>
  <si>
    <t>TRASA1-ČÁST</t>
  </si>
  <si>
    <t>Komunikace a terénní úpravy úsek S1+N1 pro SFDI</t>
  </si>
  <si>
    <t>{68056cfe-9dae-4c6e-9f2e-1d49a6f066db}</t>
  </si>
  <si>
    <t>TRASA2-ČÁST</t>
  </si>
  <si>
    <t xml:space="preserve"> Komunikace a terénní úpravy část úseku N2</t>
  </si>
  <si>
    <t>{0a74051e-d9b8-4088-beb5-539a3ae36f2b}</t>
  </si>
  <si>
    <t>TRASA4-ČÁST</t>
  </si>
  <si>
    <t xml:space="preserve"> Komunikace a terénní úpravy část úseku S4</t>
  </si>
  <si>
    <t>{f6e6268b-82a2-4c58-ab32-ab3dd79e6911}</t>
  </si>
  <si>
    <t>TRASA6-ČÁST</t>
  </si>
  <si>
    <t xml:space="preserve"> Komunikace a terénní úpravy úsek S6</t>
  </si>
  <si>
    <t>{20b8d16a-0652-457c-ac94-af865a0b999f}</t>
  </si>
  <si>
    <t>TRASA7-ČÁST</t>
  </si>
  <si>
    <t xml:space="preserve"> Komunikace a terénní úpravy část úseku S7</t>
  </si>
  <si>
    <t>{3a47b21c-2370-4288-908f-29cd74d58869}</t>
  </si>
  <si>
    <t>TRASA8-ČÁST</t>
  </si>
  <si>
    <t xml:space="preserve"> Komunikace a terénní úpravy část úseku S8</t>
  </si>
  <si>
    <t>{e22c9ae3-2ddd-41fb-aa5d-6e786b1e4526}</t>
  </si>
  <si>
    <t>VRN-ČÁST</t>
  </si>
  <si>
    <t>Vedlejší a ostatní rozpočtové náklady v částech</t>
  </si>
  <si>
    <t>{0e26c8af-306b-4c30-bf91-15d6beb9845b}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</si>
  <si>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</si>
  <si>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</si>
  <si>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</si>
  <si>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</si>
  <si>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</si>
  <si>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</si>
  <si>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</si>
  <si>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TRASA10-ČÁST -  Komunikace a terénní úpravy část úseku N10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</si>
  <si>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</si>
  <si>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</si>
  <si>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</si>
  <si>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</si>
  <si>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</si>
  <si>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</si>
  <si>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</si>
  <si>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</si>
  <si>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</si>
  <si>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</si>
  <si>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</si>
  <si>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</si>
  <si>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</si>
  <si>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</si>
  <si>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</si>
  <si>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</si>
  <si>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</si>
  <si>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</si>
  <si>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</si>
  <si>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</si>
  <si>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</si>
  <si>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</si>
  <si>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</si>
  <si>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</si>
  <si>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</si>
  <si>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</si>
  <si>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</si>
  <si>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</si>
  <si>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</si>
  <si>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</si>
  <si>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</si>
  <si>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</si>
  <si>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101</t>
  </si>
  <si>
    <t>montáž kabelových žlabů</t>
  </si>
  <si>
    <t>m</t>
  </si>
  <si>
    <t>4</t>
  </si>
  <si>
    <t>1683205628</t>
  </si>
  <si>
    <t>3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</si>
  <si>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</si>
  <si>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</si>
  <si>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m2</t>
  </si>
  <si>
    <t>CS ÚRS 2015 01</t>
  </si>
  <si>
    <t>-427955677</t>
  </si>
  <si>
    <t>99</t>
  </si>
  <si>
    <t>113106171</t>
  </si>
  <si>
    <t>Rozebrání dlažeb a dílců komunikací pro pěší, vozovek a ploch s přemístěním hmot na skládku na vzdálenost do 3 m nebo s naložením na dopravní prostředek vozovek a ploch, s jakoukoliv výplní spár v ploše jednotlivě do 50 m2 ze zámkové dlažby s ložem z kameniva</t>
  </si>
  <si>
    <t>CS ÚRS 2017 01</t>
  </si>
  <si>
    <t>-308991954</t>
  </si>
  <si>
    <t>VV</t>
  </si>
  <si>
    <t>18,55-(2,09-0,09)</t>
  </si>
  <si>
    <t>5</t>
  </si>
  <si>
    <t>113107111</t>
  </si>
  <si>
    <t>Odstranění podkladů nebo krytů s přemístěním hmot na skládku na vzdálenost do 3 m nebo s naložením na dopravní prostředek v ploše jednotlivě do 50 m2 z kameniva těženého, o tl. vrstvy do 100 mm</t>
  </si>
  <si>
    <t>877592338</t>
  </si>
  <si>
    <t>114</t>
  </si>
  <si>
    <t>113107121</t>
  </si>
  <si>
    <t>Odstranění podkladů nebo krytů s přemístěním hmot na skládku na vzdálenost do 3 m nebo s naložením na dopravní prostředek v ploše jednotlivě do 50 m2 z kameniva hrubého drceného, o tl. vrstvy do 100 mm</t>
  </si>
  <si>
    <t>1101395363</t>
  </si>
  <si>
    <t>"pod dlažbou"1,21+16,55</t>
  </si>
  <si>
    <t>6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</si>
  <si>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</si>
  <si>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</si>
  <si>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-76598640</t>
  </si>
  <si>
    <t>"pod živicí s odpočtem u řezu"161,47-0,1*(116-2*0,7)</t>
  </si>
  <si>
    <t>7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</si>
  <si>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</si>
  <si>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</si>
  <si>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-1057186785</t>
  </si>
  <si>
    <t>6,22+132,44+22,81</t>
  </si>
  <si>
    <t>9</t>
  </si>
  <si>
    <t>113202111</t>
  </si>
  <si>
    <t>Vytrhání obrub s vybouráním lože, s přemístěním hmot na skládku na vzdálenost do 3 m nebo s naložením na dopravní prostředek z krajníků nebo obrubníků stojatých</t>
  </si>
  <si>
    <t>-1021592707</t>
  </si>
  <si>
    <t>6,3+4,7+4,5+62,0+3,7+2,7-0,8</t>
  </si>
  <si>
    <t>11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</si>
  <si>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</si>
  <si>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</si>
  <si>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</si>
  <si>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-889481555</t>
  </si>
  <si>
    <t>"průměrná tloušťka 0,1m"0,1*(113,9-0,7+218,8+15,3+0,4)</t>
  </si>
  <si>
    <t>122201101</t>
  </si>
  <si>
    <t>Odkopávky a prokopávky nezapažené s přehozením výkopku na vzdálenost do 3 m nebo s naložením na dopravní prostředek v hornině tř. 3 do 100 m3</t>
  </si>
  <si>
    <t>1602832338</t>
  </si>
  <si>
    <t>"dle příčných řezů"35,4*(0,5+0,3)/2+34,2*0,3/2+39,6*0,5/2+31,2*(0,5+0,3)/2+10,0*0,3</t>
  </si>
  <si>
    <t>14</t>
  </si>
  <si>
    <t>132212101</t>
  </si>
  <si>
    <t>Hloubení zapažených i nezapažených rýh šířky do 600 mm ručním nebo pneumatickým nářadím s urovnáním dna do předepsaného profilu a spádu v horninách tř. 3 soudržných</t>
  </si>
  <si>
    <t>843795625</t>
  </si>
  <si>
    <t>"rýhy pro chráničky" 0,3*0,3*(5+2+6)</t>
  </si>
  <si>
    <t>"rýhy pro přípojky vpustí a napojení žlábku"0,6*0,6*(2,5+1,4+1,9+1,1)</t>
  </si>
  <si>
    <t>Součet</t>
  </si>
  <si>
    <t>M</t>
  </si>
  <si>
    <t>592131000</t>
  </si>
  <si>
    <t xml:space="preserve">prefabrikáty pro drátovody betonové a železobetonové žlab kabelový betonový TK 1     100 x 18,5/10 x 10</t>
  </si>
  <si>
    <t>kus</t>
  </si>
  <si>
    <t>8</t>
  </si>
  <si>
    <t>-313186585</t>
  </si>
  <si>
    <t>16</t>
  </si>
  <si>
    <t>592133440</t>
  </si>
  <si>
    <t xml:space="preserve">prefabrikáty pro drátovody betonové a železobetonové poklop kabelového žlabu TK 1 AZD   26-50       50 x 16 x 3,5</t>
  </si>
  <si>
    <t>-1856941853</t>
  </si>
  <si>
    <t>17</t>
  </si>
  <si>
    <t>133201101</t>
  </si>
  <si>
    <t>Hloubení zapažených i nezapažených šachet s případným nutným přemístěním výkopku ve výkopišti v hornině tř. 3 do 100 m3</t>
  </si>
  <si>
    <t>-2045885002</t>
  </si>
  <si>
    <t>"pro uliční vpusti"1,8*1,8*0,9*3</t>
  </si>
  <si>
    <t>18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</si>
  <si>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</si>
  <si>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</si>
  <si>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-1901969875</t>
  </si>
  <si>
    <t>"ornice" 34,77+9,48</t>
  </si>
  <si>
    <t>111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</si>
  <si>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</si>
  <si>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</si>
  <si>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602204359</t>
  </si>
  <si>
    <t>44,67-1,77+3,654+8,748-6,658</t>
  </si>
  <si>
    <t>112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</si>
  <si>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</si>
  <si>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</si>
  <si>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75721068</t>
  </si>
  <si>
    <t>"dalších 13km" 13*48,644</t>
  </si>
  <si>
    <t>171201101</t>
  </si>
  <si>
    <t>Uložení sypaniny do násypů s rozprostřením sypaniny ve vrstvách a s hrubým urovnáním nezhutněných z jakýchkoliv hornin</t>
  </si>
  <si>
    <t>1340879181</t>
  </si>
  <si>
    <t>"dle příčných řezů"35,4*0,1/2</t>
  </si>
  <si>
    <t>22</t>
  </si>
  <si>
    <t>171201201</t>
  </si>
  <si>
    <t>Uložení sypaniny na skládky</t>
  </si>
  <si>
    <t>952372825</t>
  </si>
  <si>
    <t>48,644+(34,77-9,48)</t>
  </si>
  <si>
    <t>113</t>
  </si>
  <si>
    <t>171201211</t>
  </si>
  <si>
    <t>Uložení sypaniny poplatek za uložení sypaniny na skládce (skládkovné)</t>
  </si>
  <si>
    <t>t</t>
  </si>
  <si>
    <t>115245542</t>
  </si>
  <si>
    <t>48,644*1,5</t>
  </si>
  <si>
    <t>23</t>
  </si>
  <si>
    <t>174101101</t>
  </si>
  <si>
    <t>Zásyp sypaninou z jakékoliv horniny s uložením výkopku ve vrstvách se zhutněním jam, šachet, rýh nebo kolem objektů v těchto vykopávkách</t>
  </si>
  <si>
    <t>-2033678807</t>
  </si>
  <si>
    <t>"rýhy pro chráničky" (0,09-0,02)*13</t>
  </si>
  <si>
    <t>"rýhy pro přípojky vpustí a žlábku"0,6*0,6*0,14*(2,5+1,1+1,9+1,4)</t>
  </si>
  <si>
    <t>"šachta kolem vpusti"3*(1,8*1,8-0,24)*0,6</t>
  </si>
  <si>
    <t>24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</si>
  <si>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</si>
  <si>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</si>
  <si>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-1976530393</t>
  </si>
  <si>
    <t>"přípojky vpustí a žlábku"(2,5+1,4+1,9+1,1)*(0,22-0,02)</t>
  </si>
  <si>
    <t>29</t>
  </si>
  <si>
    <t>181951102</t>
  </si>
  <si>
    <t>Úprava pláně vyrovnáním výškových rozdílů v hornině tř. 1 až 4 se zhutněním</t>
  </si>
  <si>
    <t>1765085531</t>
  </si>
  <si>
    <t>"zpevněné plochy s přípočtem obrub"417,253-(9,33+3,7*0,18)-(1,76+0,18*2,8)</t>
  </si>
  <si>
    <t>Vodorovné konstrukce</t>
  </si>
  <si>
    <t>37</t>
  </si>
  <si>
    <t>451577777</t>
  </si>
  <si>
    <t>Podklad nebo lože pod dlažbu (přídlažbu) v ploše vodorovné nebo ve sklonu do 1:5, tloušťky od 30 do 100 mm z kameniva těženého</t>
  </si>
  <si>
    <t>-904960472</t>
  </si>
  <si>
    <t>"pod přípojky vpustí a napojení žlábku"(2,5+1,4+1,9+1,1)*0,6</t>
  </si>
  <si>
    <t>38</t>
  </si>
  <si>
    <t>583312890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</si>
  <si>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0-2 pískovna Světlá</t>
  </si>
  <si>
    <t>1615401759</t>
  </si>
  <si>
    <t>"lože pod přípojky a napojení žlábku+obsyp přípojek"(0,1*4,14+1,38)*1,67</t>
  </si>
  <si>
    <t>39</t>
  </si>
  <si>
    <t>451577877</t>
  </si>
  <si>
    <t>Podklad nebo lože pod dlažbu (přídlažbu) v ploše vodorovné nebo ve sklonu do 1:5, tloušťky od 30 do 100 mm ze štěrkopísku</t>
  </si>
  <si>
    <t>1743716670</t>
  </si>
  <si>
    <t>3*1,8*1,8</t>
  </si>
  <si>
    <t>583373030</t>
  </si>
  <si>
    <t>štěrkopísek frakce 0-8</t>
  </si>
  <si>
    <t>-1210791472</t>
  </si>
  <si>
    <t>9,72*0,1*1,67</t>
  </si>
  <si>
    <t>Komunikace pozemní</t>
  </si>
  <si>
    <t>115</t>
  </si>
  <si>
    <t>564811112</t>
  </si>
  <si>
    <t>Podklad ze štěrkodrti ŠD s rozprostřením a zhutněním, po zhutnění tl. 60 mm</t>
  </si>
  <si>
    <t>-1635044740</t>
  </si>
  <si>
    <t>0,39*(110-6,8-6,0-9*0,5)</t>
  </si>
  <si>
    <t>42</t>
  </si>
  <si>
    <t>564861111</t>
  </si>
  <si>
    <t>Podklad ze štěrkodrti ŠD s rozprostřením a zhutněním, po zhutnění tl. 200 mm</t>
  </si>
  <si>
    <t>499769339</t>
  </si>
  <si>
    <t>"pod chodníkem s odpočtem u obrub" 236,89-(1,76-0,1*2,8)</t>
  </si>
  <si>
    <t>43</t>
  </si>
  <si>
    <t>564871111</t>
  </si>
  <si>
    <t>Podklad ze štěrkodrti ŠD s rozprostřením a zhutněním, po zhutnění tl. 250 mm</t>
  </si>
  <si>
    <t>-360390592</t>
  </si>
  <si>
    <t>"pod sjezdem s odpočtem u obrub" 21,68-(9,33-0,12*3,7)</t>
  </si>
  <si>
    <t>44</t>
  </si>
  <si>
    <t>565155111</t>
  </si>
  <si>
    <t>Asfaltový beton vrstva podkladní ACP 16 (obalované kamenivo střednězrnné - OKS) s rozprostřením a zhutněním v pruhu šířky do 3 m, po zhutnění tl. 70 mm</t>
  </si>
  <si>
    <t>1474412402</t>
  </si>
  <si>
    <t>"na vozovce"0,7*(116-4,5-6,1-5,0)</t>
  </si>
  <si>
    <t>45</t>
  </si>
  <si>
    <t>567122112</t>
  </si>
  <si>
    <t>Podklad ze směsi stmelené cementem bez dilatačních spár, s rozprostřením a zhutněním SC C 8/10 (KSC I), po zhutnění tl. 130 mm</t>
  </si>
  <si>
    <t>933645401</t>
  </si>
  <si>
    <t>"ve vozovce" 0,56*(116-4,5-6,1-5,0)</t>
  </si>
  <si>
    <t>102</t>
  </si>
  <si>
    <t>573211111</t>
  </si>
  <si>
    <t>Postřik spojovací PS bez posypu kamenivem z asfaltu silničního, v množství 0,60 kg/m2</t>
  </si>
  <si>
    <t>-675367559</t>
  </si>
  <si>
    <t>"pod obrusnou vrstvou"70,28</t>
  </si>
  <si>
    <t>46</t>
  </si>
  <si>
    <t>577134131</t>
  </si>
  <si>
    <t>Asfaltový beton vrstva obrusná ACO 11 (ABS) s rozprostřením a se zhutněním z modifikovaného asfaltu v pruhu šířky do 3 m, po zhutnění tl. 40 mm</t>
  </si>
  <si>
    <t>-412997965</t>
  </si>
  <si>
    <t>"vozovka"70,28</t>
  </si>
  <si>
    <t>47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</si>
  <si>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</si>
  <si>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</si>
  <si>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-1825926800</t>
  </si>
  <si>
    <t>36,49-1,76</t>
  </si>
  <si>
    <t>48</t>
  </si>
  <si>
    <t>596211211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</si>
  <si>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50 do 100 m2</t>
  </si>
  <si>
    <t>1983896031</t>
  </si>
  <si>
    <t>254,24-34,73-1,76</t>
  </si>
  <si>
    <t>49</t>
  </si>
  <si>
    <t>592453000</t>
  </si>
  <si>
    <t xml:space="preserve">dlaždice betonové dlažba zámková (ČSN EN 1338) dlažba vibrolisovaná BEST standardní povrch (uzavřený hladký povrch) provedení: přírodní se zámkem BEATON                20 x 16,5 x 8</t>
  </si>
  <si>
    <t>1255445847</t>
  </si>
  <si>
    <t>254,24+25,76-9,37-3,72-1,76-9,33</t>
  </si>
  <si>
    <t>50</t>
  </si>
  <si>
    <t>501</t>
  </si>
  <si>
    <t>betonová zámková dlažba výšky 8cm s výstupky barva červená</t>
  </si>
  <si>
    <t>-628096953</t>
  </si>
  <si>
    <t>9,37+0,4*(4,2+5,1)</t>
  </si>
  <si>
    <t>51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</si>
  <si>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</si>
  <si>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</si>
  <si>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-679768571</t>
  </si>
  <si>
    <t>9,66-0,8+16,90-9,33</t>
  </si>
  <si>
    <t>Trubní vedení</t>
  </si>
  <si>
    <t>103</t>
  </si>
  <si>
    <t>871263121</t>
  </si>
  <si>
    <t>Montáž kanalizačního potrubí z plastů z tvrdého PVC těsněných gumovým kroužkem v otevřeném výkopu ve sklonu do 20 % DN 110</t>
  </si>
  <si>
    <t>-1956959308</t>
  </si>
  <si>
    <t>104</t>
  </si>
  <si>
    <t>286113020</t>
  </si>
  <si>
    <t>trubka kanalizační plastová KG - DN 110x1000 mm SN4</t>
  </si>
  <si>
    <t>1686621112</t>
  </si>
  <si>
    <t>53</t>
  </si>
  <si>
    <t>871310310</t>
  </si>
  <si>
    <t>Montáž kanalizačního potrubí z plastů z polypropylenu PP hladkého plnostěnného SN 10 DN 150</t>
  </si>
  <si>
    <t>-147114991</t>
  </si>
  <si>
    <t>"pro přípojky vpustí" 2,5+1,9+1,1</t>
  </si>
  <si>
    <t>54</t>
  </si>
  <si>
    <t>286171020</t>
  </si>
  <si>
    <t>trubky z polypropylénu a kombinované potrubí kanalizační podzemní systém PP MASTER trubky kanalizační hladké PP MASTER SN 10 dle ONR 20 513 , třívrstvé délka 1 m DN 150</t>
  </si>
  <si>
    <t>-1258670178</t>
  </si>
  <si>
    <t>55</t>
  </si>
  <si>
    <t>286171120</t>
  </si>
  <si>
    <t>trubky z polypropylénu a kombinované potrubí kanalizační podzemní systém PP MASTER trubky kanalizační hladké PP MASTER SN 10 dle ONR 20 513 , třívrstvé délka 3 m DN 150</t>
  </si>
  <si>
    <t>143247666</t>
  </si>
  <si>
    <t>57</t>
  </si>
  <si>
    <t>877265211</t>
  </si>
  <si>
    <t>Montáž tvarovek na kanalizačním potrubí z trub z plastu z tvrdého PVC systém KG nebo z polypropylenu systém KG 2000 v otevřeném výkopu jednoosých DN 100</t>
  </si>
  <si>
    <t>1802727349</t>
  </si>
  <si>
    <t>58</t>
  </si>
  <si>
    <t>286113530</t>
  </si>
  <si>
    <t>trubky z polyvinylchloridu kanalizace domovní a uliční KG - Systém (PVC) PipeLife kolena KGB KGB 100x87°</t>
  </si>
  <si>
    <t>-305391929</t>
  </si>
  <si>
    <t>59</t>
  </si>
  <si>
    <t>895941211</t>
  </si>
  <si>
    <t>Zřízení vpusti kanalizační uliční z betonových dílců typ UV-50 nízký</t>
  </si>
  <si>
    <t>-1413878428</t>
  </si>
  <si>
    <t>60</t>
  </si>
  <si>
    <t>592238540</t>
  </si>
  <si>
    <t xml:space="preserve">prefabrikáty pro uliční vpusti dílce betonové pro uliční vpusti skruž s  otvorem PVC TBV-Q 450/350/3a PVC  45 x 35 x 5</t>
  </si>
  <si>
    <t>-446535904</t>
  </si>
  <si>
    <t>61</t>
  </si>
  <si>
    <t>592238520</t>
  </si>
  <si>
    <t xml:space="preserve">prefabrikáty pro uliční vpusti dílce betonové pro uliční vpusti dno s kalovou prohlubní TBV-Q 450/300/2a       45 x 30 x 5</t>
  </si>
  <si>
    <t>374317652</t>
  </si>
  <si>
    <t>62</t>
  </si>
  <si>
    <t>592238560</t>
  </si>
  <si>
    <t xml:space="preserve">prefabrikáty pro uliční vpusti dílce betonové pro uliční vpusti skruže horní TBV-Q 450/195/5c         45 x 20 x 5</t>
  </si>
  <si>
    <t>-1667577682</t>
  </si>
  <si>
    <t>63</t>
  </si>
  <si>
    <t>592238640</t>
  </si>
  <si>
    <t xml:space="preserve">prefabrikáty pro uliční vpusti dílce betonové pro uliční vpusti prstenec vyrovnávací TBV-Q 390/60/10a       39 x 6 x 5</t>
  </si>
  <si>
    <t>2062538283</t>
  </si>
  <si>
    <t>64</t>
  </si>
  <si>
    <t>592238780</t>
  </si>
  <si>
    <t>prefabrikáty pro uliční vpusti dílce betonové pro uliční vpusti vpusť dešťová uliční s rámem mříž M1 D400 DIN 19583-13, 500/500mm</t>
  </si>
  <si>
    <t>-74834081</t>
  </si>
  <si>
    <t>65</t>
  </si>
  <si>
    <t>592238750</t>
  </si>
  <si>
    <t>prefabrikáty pro uliční vpusti dílce betonové pro uliční vpusti vpusť dešťová uliční s rámem koš pozink. D1 DIN 4052,nízký, rám 500/300</t>
  </si>
  <si>
    <t>353689074</t>
  </si>
  <si>
    <t>66</t>
  </si>
  <si>
    <t>592238760</t>
  </si>
  <si>
    <t>prefabrikáty pro uliční vpusti dílce betonové pro uliční vpusti vpusť dešťová uliční s rámem rám zabetonovaný DIN 19583-9, 500/500mm</t>
  </si>
  <si>
    <t>-64210566</t>
  </si>
  <si>
    <t>67</t>
  </si>
  <si>
    <t>899102111</t>
  </si>
  <si>
    <t>Osazení poklopů litinových a ocelových včetně rámů hmotnosti jednotlivě přes 50 do 100 kg</t>
  </si>
  <si>
    <t>1923652237</t>
  </si>
  <si>
    <t>68</t>
  </si>
  <si>
    <t>801</t>
  </si>
  <si>
    <t>kruhový poklop BEGU průměr 750mm B125 bez odvětrání</t>
  </si>
  <si>
    <t>-745887714</t>
  </si>
  <si>
    <t>69</t>
  </si>
  <si>
    <t>899202111</t>
  </si>
  <si>
    <t>Osazení mříží litinových včetně rámů a košů na bahno hmotnosti jednotlivě přes 50 do 100 kg</t>
  </si>
  <si>
    <t>-953886186</t>
  </si>
  <si>
    <t>116</t>
  </si>
  <si>
    <t>899331111</t>
  </si>
  <si>
    <t>Výšková úprava uličního vstupu nebo vpusti do 200 mm zvýšením poklopu</t>
  </si>
  <si>
    <t>1480601194</t>
  </si>
  <si>
    <t>117</t>
  </si>
  <si>
    <t>899332111</t>
  </si>
  <si>
    <t>Výšková úprava uličního vstupu nebo vpusti do 200 mm snížením poklopu</t>
  </si>
  <si>
    <t>-1739720320</t>
  </si>
  <si>
    <t>108</t>
  </si>
  <si>
    <t>899431111</t>
  </si>
  <si>
    <t>Výšková úprava uličního vstupu nebo vpusti do 200 mm zvýšením krycího hrnce, šoupěte nebo hydrantu bez úpravy armatur</t>
  </si>
  <si>
    <t>-954766979</t>
  </si>
  <si>
    <t>Ostatní konstrukce a práce, bourání</t>
  </si>
  <si>
    <t>109</t>
  </si>
  <si>
    <t>915321115</t>
  </si>
  <si>
    <t>Vodorovné značení předformovaným termoplastem vodící pás pro slabozraké z 6 proužků</t>
  </si>
  <si>
    <t>-1628007188</t>
  </si>
  <si>
    <t>70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</si>
  <si>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</si>
  <si>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</si>
  <si>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-1621489002</t>
  </si>
  <si>
    <t>7,4+74,1+14,9</t>
  </si>
  <si>
    <t>71</t>
  </si>
  <si>
    <t>592175100</t>
  </si>
  <si>
    <t>obrubníky betonové a železobetonové obrubník silniční nájezdový 100 x 15 x 15</t>
  </si>
  <si>
    <t>-333059445</t>
  </si>
  <si>
    <t>1,8+2,7+4,2+5,1+3,2</t>
  </si>
  <si>
    <t>72</t>
  </si>
  <si>
    <t>592175110</t>
  </si>
  <si>
    <t xml:space="preserve">obrubníky betonové a železobetonové obrubník silniční přechodový levý, pravý    100 x 15 x 15/25</t>
  </si>
  <si>
    <t>993041383</t>
  </si>
  <si>
    <t>1+2+2+2</t>
  </si>
  <si>
    <t>73</t>
  </si>
  <si>
    <t>592175040</t>
  </si>
  <si>
    <t xml:space="preserve">obrubníky betonové a železobetonové obrubníky BEST provedení: přírodní  (d x š x v) MONO II       100 x 15/12 x 25</t>
  </si>
  <si>
    <t>1151026721</t>
  </si>
  <si>
    <t>107,5-6,1-5,0-17,0-7,0</t>
  </si>
  <si>
    <t>74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</si>
  <si>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</si>
  <si>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</si>
  <si>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-821433319</t>
  </si>
  <si>
    <t>34,4+10,4+11,7+46,0-3,7-2,8</t>
  </si>
  <si>
    <t>75</t>
  </si>
  <si>
    <t>592175090</t>
  </si>
  <si>
    <t xml:space="preserve">obrubníky betonové a železobetonové obrubníky BEST provedení: přírodní  (d x š x v) vnější poloměr r=200, d. vnějšího oblouku 78 LINEA I       50 x 8 x 25</t>
  </si>
  <si>
    <t>565284934</t>
  </si>
  <si>
    <t>76</t>
  </si>
  <si>
    <t>919122111</t>
  </si>
  <si>
    <t>Utěsnění dilatačních spár zálivkou za tepla v cementobetonovém nebo živičném krytu včetně adhezního nátěru s těsnicím profilem pod zálivkou, pro komůrky šířky 10 mm, hloubky 20 mm</t>
  </si>
  <si>
    <t>1523283468</t>
  </si>
  <si>
    <t>78</t>
  </si>
  <si>
    <t>919735112</t>
  </si>
  <si>
    <t>Řezání stávajícího živičného krytu nebo podkladu hloubky přes 50 do 100 mm</t>
  </si>
  <si>
    <t>-828035113</t>
  </si>
  <si>
    <t>(1,8+3,6+3,2+0,7)+(13,6+4,4+3,1+42,2+11,7)+(2,0+2,9+0,6)+0,5*6</t>
  </si>
  <si>
    <t>79</t>
  </si>
  <si>
    <t>935113111</t>
  </si>
  <si>
    <t>Osazení odvodňovacího žlabu s krycím roštem polymerbetonového šířky do 200 mm</t>
  </si>
  <si>
    <t>-977207683</t>
  </si>
  <si>
    <t>"žlábek 25"4</t>
  </si>
  <si>
    <t>80</t>
  </si>
  <si>
    <t>592270250</t>
  </si>
  <si>
    <t xml:space="preserve">tvárnice meliorační a příkopové z polymerického betonu vpust žlabová krátký tvar ACO N100 typ H355, těsný odtok DN100    50 x 13 x 35,5 cm</t>
  </si>
  <si>
    <t>-1286312193</t>
  </si>
  <si>
    <t>81</t>
  </si>
  <si>
    <t>592270270</t>
  </si>
  <si>
    <t xml:space="preserve">tvárnice meliorační a příkopové z polymerického betonu čelo plné na začátek a konec žlabu ACO N100 typ 0-20  pro všechny stavební výšky</t>
  </si>
  <si>
    <t>1249549296</t>
  </si>
  <si>
    <t>105</t>
  </si>
  <si>
    <t>592271070</t>
  </si>
  <si>
    <t>žlab odvodňovací beton se skleněnými vlákny pozink.hrana 50x16x16 cm, bez spádu dna</t>
  </si>
  <si>
    <t>1546297739</t>
  </si>
  <si>
    <t>83</t>
  </si>
  <si>
    <t>592270040</t>
  </si>
  <si>
    <t xml:space="preserve">tvárnice meliorační a příkopové z polymerického betonu žlaby odvodňovací ACO DRAIN ACO N100 - integrovaný spád dna 5% typ    stav.délka x šířka x výška zač. x výška konec 10      100 x 13 x 17,5 x 18 cm</t>
  </si>
  <si>
    <t>1423297997</t>
  </si>
  <si>
    <t>84</t>
  </si>
  <si>
    <t>592270030</t>
  </si>
  <si>
    <t xml:space="preserve">tvárnice meliorační a příkopové z polymerického betonu žlaby odvodňovací ACO DRAIN ACO N100 - integrovaný spád dna 5% typ    stav.délka x šířka x výška zač. x výška konec 9        100 x 13 x 17 x 17,5 cm</t>
  </si>
  <si>
    <t>1938504286</t>
  </si>
  <si>
    <t>85</t>
  </si>
  <si>
    <t>592270020</t>
  </si>
  <si>
    <t xml:space="preserve">tvárnice meliorační a příkopové z polymerického betonu žlaby odvodňovací ACO DRAIN ACO N100 - integrovaný spád dna 5% typ    stav.délka x šířka x výška zač. x výška konec 8        100 x 13 x 16,5 x 17 cm</t>
  </si>
  <si>
    <t>-1059189728</t>
  </si>
  <si>
    <t>88</t>
  </si>
  <si>
    <t>592271420</t>
  </si>
  <si>
    <t>tvárnice meliorační a příkopové z betonu plněného skelnými vlákny FASERFIX KS 100 kryty, třída B 125/ FASERFIX KS 100 pororošt pozinkovaný délka x šířka x výška 100 x 14,9 x 2 cm, oka 30/30 mm</t>
  </si>
  <si>
    <t>-562752577</t>
  </si>
  <si>
    <t>89</t>
  </si>
  <si>
    <t>592271430</t>
  </si>
  <si>
    <t>tvárnice meliorační a příkopové z betonu plněného skelnými vlákny FASERFIX KS 100 kryty, třída B 125/ FASERFIX KS 100 pororošt pozinkovaný délka x šířka x výška 50 x 14,9 x 2 cm, oka 30/30 mm</t>
  </si>
  <si>
    <t>-1025564579</t>
  </si>
  <si>
    <t>997</t>
  </si>
  <si>
    <t>Přesun sutě</t>
  </si>
  <si>
    <t>91</t>
  </si>
  <si>
    <t>997221551</t>
  </si>
  <si>
    <t>Vodorovná doprava suti bez naložení, ale se složením a s hrubým urovnáním ze sypkých materiálů, na vzdálenost do 1 km</t>
  </si>
  <si>
    <t>-222798610</t>
  </si>
  <si>
    <t>"suť z kameniva"46,916</t>
  </si>
  <si>
    <t>92</t>
  </si>
  <si>
    <t>997221559</t>
  </si>
  <si>
    <t>Vodorovná doprava suti bez naložení, ale se složením a s hrubým urovnáním Příplatek k ceně za každý další i započatý 1 km přes 1 km</t>
  </si>
  <si>
    <t>1840682193</t>
  </si>
  <si>
    <t>"suť z kameniva do 23km"22*46,916</t>
  </si>
  <si>
    <t>93</t>
  </si>
  <si>
    <t>997221561</t>
  </si>
  <si>
    <t>Vodorovná doprava suti bez naložení, ale se složením a s hrubým urovnáním z kusových materiálů, na vzdálenost do 1 km</t>
  </si>
  <si>
    <t>-1311129690</t>
  </si>
  <si>
    <t>"betonová a živičná suť v kusech" 21,645+35,523</t>
  </si>
  <si>
    <t>94</t>
  </si>
  <si>
    <t>997221569</t>
  </si>
  <si>
    <t>645593878</t>
  </si>
  <si>
    <t>"betonová a živičná suť do 23km" 22*(21,645+35,523)</t>
  </si>
  <si>
    <t>95</t>
  </si>
  <si>
    <t>997221815</t>
  </si>
  <si>
    <t>Poplatek za uložení stavebního odpadu na skládce (skládkovné) betonového</t>
  </si>
  <si>
    <t>266981851</t>
  </si>
  <si>
    <t>"betonová suť" 1,2*0,255+(83,9-0,8)*0,205+16,55*0,26</t>
  </si>
  <si>
    <t>96</t>
  </si>
  <si>
    <t>997221845</t>
  </si>
  <si>
    <t>Poplatek za uložení stavebního odpadu na skládce (skládkovné) z asfaltových povrchů</t>
  </si>
  <si>
    <t>-763999954</t>
  </si>
  <si>
    <t>"živičná suť v kusech" 161,47*0,22</t>
  </si>
  <si>
    <t>97</t>
  </si>
  <si>
    <t>997221855</t>
  </si>
  <si>
    <t>Poplatek za uložení stavebního odpadu na skládce (skládkovné) z kameniva</t>
  </si>
  <si>
    <t>219938556</t>
  </si>
  <si>
    <t>"suť z kameniva" 150,01*0,29+(17,76+1,2)*0,18</t>
  </si>
  <si>
    <t>998</t>
  </si>
  <si>
    <t>Přesun hmot</t>
  </si>
  <si>
    <t>98</t>
  </si>
  <si>
    <t>998223011</t>
  </si>
  <si>
    <t>Přesun hmot pro pozemní komunikace s krytem dlážděným dopravní vzdálenost do 200 m jakékoliv délky objektu</t>
  </si>
  <si>
    <t>-1003881110</t>
  </si>
  <si>
    <t xml:space="preserve">TRASA11-ČÁST -  Komunikace a terénní úpravy část úseku N11</t>
  </si>
  <si>
    <t>112101122</t>
  </si>
  <si>
    <t>Kácení stromů s odřezáním kmene a s odvětvením jehličnatých bez odkornění, kmene průměru přes 300 do 500 mm</t>
  </si>
  <si>
    <t>-2081514884</t>
  </si>
  <si>
    <t>112201102</t>
  </si>
  <si>
    <t>Odstranění pařezů s jejich vykopáním, vytrháním nebo odstřelením, s přesekáním kořenů průměru přes 300 do 500 mm</t>
  </si>
  <si>
    <t>2143700704</t>
  </si>
  <si>
    <t>134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</si>
  <si>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</si>
  <si>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</si>
  <si>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-961645410</t>
  </si>
  <si>
    <t>135</t>
  </si>
  <si>
    <t>-2008385673</t>
  </si>
  <si>
    <t>"pod živicí s odpočtem u řezu"206,4-0,1*(58,1+55,4+22,5)-1,69</t>
  </si>
  <si>
    <t>19,90+2,69+15,36+9,67+11,52+124,56+(58,1+55,4)*0,2-1,32</t>
  </si>
  <si>
    <t>113154112</t>
  </si>
  <si>
    <t>Frézování živičného podkladu nebo krytu s naložením na dopravní prostředek plochy do 500 m2 bez překážek v trase pruhu šířky do 0,5 m, tloušťky vrstvy 40 mm</t>
  </si>
  <si>
    <t>-611641414</t>
  </si>
  <si>
    <t>(113,2-2*0,6)*0,5</t>
  </si>
  <si>
    <t>10,8+0,4</t>
  </si>
  <si>
    <t>136</t>
  </si>
  <si>
    <t>113204111</t>
  </si>
  <si>
    <t>Vytrhání obrub s vybouráním lože, s přemístěním hmot na skládku na vzdálenost do 3 m nebo s naložením na dopravní prostředek záhonových</t>
  </si>
  <si>
    <t>-74355342</t>
  </si>
  <si>
    <t>3,4*2+2,2</t>
  </si>
  <si>
    <t>"průměrná tloušťka 0,1m"0,1*(40,3+353,58-3,9-17,88-7,4)-77,92*0,1</t>
  </si>
  <si>
    <t>"dle příčných řezů"32,3*(0,1+0,2)/2+37,9*0,2/2+31,4*0,3/2+1,4*0,3/3</t>
  </si>
  <si>
    <t>131201201</t>
  </si>
  <si>
    <t>Hloubení zapažených jam a zářezů s urovnáním dna do předepsaného profilu a spádu v hornině tř. 3 do 100 m3</t>
  </si>
  <si>
    <t>-1749240913</t>
  </si>
  <si>
    <t>"jáma pro trativod"18,7*1,5</t>
  </si>
  <si>
    <t>"rýha pro chráničku" 0,3*0,7*13</t>
  </si>
  <si>
    <t>"rýhy pro přípojky vpustí"0,6*0,6*(10,0-4,0+0)</t>
  </si>
  <si>
    <t>"pro uliční vpusti"1,8*1,8*0,9*2</t>
  </si>
  <si>
    <t>162201462</t>
  </si>
  <si>
    <t>Vodorovné přemístění větví, kmenů nebo pařezů s naložením, složením a dopravou do 3000 m větví stromů jehličnatých, průměru kmene přes 300 do 500 mm</t>
  </si>
  <si>
    <t>940382711</t>
  </si>
  <si>
    <t>162201472</t>
  </si>
  <si>
    <t>Vodorovné přemístění větví, kmenů nebo pařezů s naložením, složením a dopravou do 3000 m kmenů stromů jehličnatých, průměru přes 300 do 500 mm</t>
  </si>
  <si>
    <t>24770109</t>
  </si>
  <si>
    <t>162201476</t>
  </si>
  <si>
    <t>Vodorovné přemístění větví, kmenů nebo pařezů s naložením, složením a dopravou do 3000 m pařezů kmenů, průměru přes 300 do 500 mm</t>
  </si>
  <si>
    <t>677960047</t>
  </si>
  <si>
    <t>"ornice" 28,678</t>
  </si>
  <si>
    <t>132</t>
  </si>
  <si>
    <t>-2082099914</t>
  </si>
  <si>
    <t>"výkop+přebytky z rýh pro chráničku, přípojek, šachet pro vpusti a jámy trativodu"13,485+2,73-2,47+2,16-0,343+5,832-3,6+28,05-9,35</t>
  </si>
  <si>
    <t>133</t>
  </si>
  <si>
    <t>869422229</t>
  </si>
  <si>
    <t>"dalších 13km"13*36,494</t>
  </si>
  <si>
    <t>110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</si>
  <si>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</si>
  <si>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</si>
  <si>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-1688649129</t>
  </si>
  <si>
    <t>"dle příčných řezů"37,9*0,2/2+31,4*0,1/2</t>
  </si>
  <si>
    <t>-490767472</t>
  </si>
  <si>
    <t>"zásyp kamenivem dna trativodní jímky"18,7*0,5</t>
  </si>
  <si>
    <t>118</t>
  </si>
  <si>
    <t>583439590</t>
  </si>
  <si>
    <t>kamenivo drcené hrubé frakce 32-63</t>
  </si>
  <si>
    <t>-1278601445</t>
  </si>
  <si>
    <t>"dno trativodní jímky"9,35*1,8</t>
  </si>
  <si>
    <t>36,494+28,768</t>
  </si>
  <si>
    <t>131</t>
  </si>
  <si>
    <t>372017652</t>
  </si>
  <si>
    <t>36,494*1,5</t>
  </si>
  <si>
    <t>"rýha pro chráničku" (0,21-0,02)*13</t>
  </si>
  <si>
    <t>"rýhy pro přípojky vpustí"0,6*0,6*0,14*(10,0-4,0+0,8)</t>
  </si>
  <si>
    <t>"šachta kolem vpusti"2*(1,8*1,8-0,24)*0,6</t>
  </si>
  <si>
    <t>"přípojky vpustí"10,0*(0,22-0,02)</t>
  </si>
  <si>
    <t>"zpevněné plochy s přípočtem obrub"(0,51*118,1+112,88)+239,27+7,02+0,15*140,4+0,18*104,7</t>
  </si>
  <si>
    <t>"pod přípojky vpustí a napojení žlábku"(10,0-4,0+0,8+1,2+1,7)*0,6</t>
  </si>
  <si>
    <t>"lože pod přípojky a napojení žlábku+obsyp přípojek"(0,1*5,82+2,16)*1,67</t>
  </si>
  <si>
    <t>2*1,8*1,8</t>
  </si>
  <si>
    <t>119</t>
  </si>
  <si>
    <t>-1433840734</t>
  </si>
  <si>
    <t>"pod vozovkou s odpočtem u řezu"0,39*(112,7-4*0,6)+124,56-0,16*(16,4+1,5+0,7+3,9)</t>
  </si>
  <si>
    <t>"pod chodníkem s odpočtem u obrub" 190,86-0,1*(107,0+102,7-1,9+2,2)+2,2</t>
  </si>
  <si>
    <t>"na vozovce"0,7*110,3+124,56</t>
  </si>
  <si>
    <t>"ve vozovce" 0,56*110,3+124,56-0,06*(16,4+0,5+0,7+3,9)</t>
  </si>
  <si>
    <t>"pod obrusnou vrstvou"201,77+56,0</t>
  </si>
  <si>
    <t>"vozovka+frézovaný pruh"201,77+56,0</t>
  </si>
  <si>
    <t>190,86+2,2</t>
  </si>
  <si>
    <t>193,06-5,15</t>
  </si>
  <si>
    <t>2,36+1,89+0,9</t>
  </si>
  <si>
    <t>"přípojky vpustí" 10,0+0,8</t>
  </si>
  <si>
    <t>125</t>
  </si>
  <si>
    <t>915121122</t>
  </si>
  <si>
    <t>Vodorovné dopravní značení stříkané barvou vodící čára bílá šířky 250 mm přerušovaná retroreflexní</t>
  </si>
  <si>
    <t>440640461</t>
  </si>
  <si>
    <t>5,6+6,7</t>
  </si>
  <si>
    <t>124</t>
  </si>
  <si>
    <t>-1506083997</t>
  </si>
  <si>
    <t>123</t>
  </si>
  <si>
    <t>915611111</t>
  </si>
  <si>
    <t>Předznačení pro vodorovné značení stříkané barvou nebo prováděné z nátěrových hmot liniové dělicí čáry, vodicí proužky</t>
  </si>
  <si>
    <t>-905268159</t>
  </si>
  <si>
    <t>"místo pro přecházení přes silnici III.třídy"6,7+5,6</t>
  </si>
  <si>
    <t>1,5+10,5+42,8+36,4+15,8</t>
  </si>
  <si>
    <t>3,1+2,8</t>
  </si>
  <si>
    <t>1+1</t>
  </si>
  <si>
    <t>107-5,9-2</t>
  </si>
  <si>
    <t>1,9+12,1+36,4+23,2+1,4+2,5+1,3+0,7+11,7+6,2+1,5+1,9+1,9</t>
  </si>
  <si>
    <t>2*0,7</t>
  </si>
  <si>
    <t>122</t>
  </si>
  <si>
    <t>919726122</t>
  </si>
  <si>
    <t>Geotextilie netkaná pro ochranu, separaci nebo filtraci měrná hmotnost přes 200 do 300 g/m2</t>
  </si>
  <si>
    <t>1976796250</t>
  </si>
  <si>
    <t>"na dno trativodní jímky"18,7</t>
  </si>
  <si>
    <t>112,7+(16,4+1,5+0,7+3,9)</t>
  </si>
  <si>
    <t>137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</si>
  <si>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</si>
  <si>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</si>
  <si>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1540896101</t>
  </si>
  <si>
    <t>"suť z kameniva"56,68</t>
  </si>
  <si>
    <t>"suť z kameniva do 23km"22*56,68</t>
  </si>
  <si>
    <t>"betonová a živičná suť" 4,58+45,118</t>
  </si>
  <si>
    <t>"betonová suť a živičná suť do 23km" 22*(4,58+45,118)</t>
  </si>
  <si>
    <t>"betonová suť" 11,2*0,205+7,4*0,26+9,0*0,04</t>
  </si>
  <si>
    <t>"živičná suť v kusech" 205,08*0,22</t>
  </si>
  <si>
    <t>"suť z kameniva" 191,11*0,29+7,4*0,17</t>
  </si>
  <si>
    <t>TRASA1-ČÁST - Komunikace a terénní úpravy úsek S1+N1 pro SFDI</t>
  </si>
  <si>
    <t xml:space="preserve">    2 - Zakládání</t>
  </si>
  <si>
    <t>10,96+39,03+3,85+14,64+12,75+5,09-1,86-14,27</t>
  </si>
  <si>
    <t>113106162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</si>
  <si>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drobných kostek nebo odseků kladených do lože ze živice</t>
  </si>
  <si>
    <t>-1961543675</t>
  </si>
  <si>
    <t>21,64-9,3</t>
  </si>
  <si>
    <t>86,32+21,64-(14,27+1,86+26,08)</t>
  </si>
  <si>
    <t>23,82+19,17+28,72+119,02-0,1*(175,6+2,9+3,5+0,1)-(81,89-175,6*0,1)</t>
  </si>
  <si>
    <t>113107131</t>
  </si>
  <si>
    <t>Odstranění podkladů nebo krytů s přemístěním hmot na skládku na vzdálenost do 3 m nebo s naložením na dopravní prostředek v ploše jednotlivě do 50 m2 z betonu prostého, o tl. vrstvy přes 100 do 150 mm</t>
  </si>
  <si>
    <t>-902731908</t>
  </si>
  <si>
    <t>60,79-26,08</t>
  </si>
  <si>
    <t>113107182</t>
  </si>
  <si>
    <t>Odstranění podkladů nebo krytů s přemístěním hmot na skládku na vzdálenost do 20 m nebo s naložením na dopravní prostředek v ploše jednotlivě přes 50 m2 do 200 m2 živičných, o tl. vrstvy přes 50 do 100 mm</t>
  </si>
  <si>
    <t>-39337648</t>
  </si>
  <si>
    <t>(175,6-5*2,4)*0,7+4,5-81,89</t>
  </si>
  <si>
    <t>193,3+5,0+2,9</t>
  </si>
  <si>
    <t>12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</si>
  <si>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</si>
  <si>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</si>
  <si>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-1120267607</t>
  </si>
  <si>
    <t>"dle příčných řezů" -6,5*0,2-16,5*0,2/2-29,9*0,5/2-15,3*(0,5+0,5)/2-14,1*0,5/2-35,9*0,4/2-26,2*(0,4+0,3)/2-11,7*0,3/2</t>
  </si>
  <si>
    <t>"celek"105,845</t>
  </si>
  <si>
    <t>13</t>
  </si>
  <si>
    <t>-543536615</t>
  </si>
  <si>
    <t>"rýhy pro chráničky"0,3*0,6*(13+5+5+5+5+5+9+9+6+6+6+5)-0,3*0,6*65</t>
  </si>
  <si>
    <t>"přípojka žlábku 3"0,5*(0,6+0,2)/2*3</t>
  </si>
  <si>
    <t>79-65</t>
  </si>
  <si>
    <t>86</t>
  </si>
  <si>
    <t>1901900597</t>
  </si>
  <si>
    <t>"výkop+přebytek z rýh pro chráničky"66,14+2,52-1,12+0,6-0,33</t>
  </si>
  <si>
    <t>87</t>
  </si>
  <si>
    <t>1993259487</t>
  </si>
  <si>
    <t>"dalších 13km"67,54*13</t>
  </si>
  <si>
    <t>19</t>
  </si>
  <si>
    <t>67,81</t>
  </si>
  <si>
    <t>351862875</t>
  </si>
  <si>
    <t>67,81*1,5</t>
  </si>
  <si>
    <t>20</t>
  </si>
  <si>
    <t>"rýha pro chráničky" (0,3*0,35-0,025)*(79-65)</t>
  </si>
  <si>
    <t>"rýha pro přípojku žlábku 3"(0,5*0,25-0,015)*3</t>
  </si>
  <si>
    <t>3*(0,5*0,25-0,015)</t>
  </si>
  <si>
    <t>26</t>
  </si>
  <si>
    <t>498,932-46,34-7,2*0,15-68,5*0,18-9,09-48,35</t>
  </si>
  <si>
    <t>Zakládání</t>
  </si>
  <si>
    <t>33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</si>
  <si>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</si>
  <si>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</si>
  <si>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185251715</t>
  </si>
  <si>
    <t>3-1</t>
  </si>
  <si>
    <t>34</t>
  </si>
  <si>
    <t>0,5*3</t>
  </si>
  <si>
    <t>35</t>
  </si>
  <si>
    <t>(0,33+0,1*1,5)*1,67</t>
  </si>
  <si>
    <t>1750989196</t>
  </si>
  <si>
    <t>"pod vozovkou" 99,824-(46,34-0,1*25,9-0,1*7,2)</t>
  </si>
  <si>
    <t>"pod chodníky s odpočtem u obrub" 312,57-(9,09-0,1*13)</t>
  </si>
  <si>
    <t>"pod sjezdy s odpočtem u obrub" 117,75-(48,35-0,12*51-0,12*36,8)</t>
  </si>
  <si>
    <t>157,808-46,34</t>
  </si>
  <si>
    <t>40</t>
  </si>
  <si>
    <t>"ve vozovce" 137,592-(46,34-0,1*52,1)</t>
  </si>
  <si>
    <t>-1151527876</t>
  </si>
  <si>
    <t>238,4-46,34</t>
  </si>
  <si>
    <t>41</t>
  </si>
  <si>
    <t>184,65-9,09</t>
  </si>
  <si>
    <t>85,96+64,05</t>
  </si>
  <si>
    <t>432,35-9,09-48,35</t>
  </si>
  <si>
    <t>17,03+8,50+6,27+4,86-6,37-1,1</t>
  </si>
  <si>
    <t>502</t>
  </si>
  <si>
    <t xml:space="preserve">betonová dlaždice  pro umělou vodící linii 0,4x0,5x0,06m barva bílá</t>
  </si>
  <si>
    <t>986775146</t>
  </si>
  <si>
    <t>(11,4+8,4)/0,5</t>
  </si>
  <si>
    <t>126,88-48,35</t>
  </si>
  <si>
    <t>596841120</t>
  </si>
  <si>
    <t>Kladení dlažby z betonových nebo kameninových dlaždic komunikací pro pěší s vyplněním spár a se smetením přebytečného materiálu na vzdálenost do 3 m s ložem z cementové malty tl. do 30 mm velikosti dlaždic do 0,09 m2 (bez zámku), pro plochy do 50 m2</t>
  </si>
  <si>
    <t>-1505887739</t>
  </si>
  <si>
    <t>"umělá vodící linie"4,56+3,33</t>
  </si>
  <si>
    <t>1702800825</t>
  </si>
  <si>
    <t>"část přípojky žlábku 3"1</t>
  </si>
  <si>
    <t>286114700</t>
  </si>
  <si>
    <t>trubka kanalizační plastová PVC KG DN 110x1000 mm SN 10</t>
  </si>
  <si>
    <t>1247185623</t>
  </si>
  <si>
    <t>"na přípojce žlábku 3"1</t>
  </si>
  <si>
    <t>1689835266</t>
  </si>
  <si>
    <t>52</t>
  </si>
  <si>
    <t>899231111</t>
  </si>
  <si>
    <t>Výšková úprava uličního vstupu nebo vpusti do 200 mm zvýšením mříže</t>
  </si>
  <si>
    <t>1556732747</t>
  </si>
  <si>
    <t>26940477</t>
  </si>
  <si>
    <t>899432111</t>
  </si>
  <si>
    <t>Výšková úprava uličního vstupu nebo vpusti do 200 mm snížením krycího hrnce, šoupěte, nebo hydrantu bez úpravy armatur</t>
  </si>
  <si>
    <t>-1933079763</t>
  </si>
  <si>
    <t>914511111</t>
  </si>
  <si>
    <t>Montáž sloupku dopravních značek délky do 3,5 m do betonového základu</t>
  </si>
  <si>
    <t>-1119508749</t>
  </si>
  <si>
    <t>901</t>
  </si>
  <si>
    <t>trubka ocelová kruhová 102/5mm s víčkem včetně nátěru čerevnobílých pruhů</t>
  </si>
  <si>
    <t>-29597274</t>
  </si>
  <si>
    <t>179,2-2,5+6,1</t>
  </si>
  <si>
    <t>53,7+2,4</t>
  </si>
  <si>
    <t>23,8+1</t>
  </si>
  <si>
    <t>179,2-53,7-23,8+0,2</t>
  </si>
  <si>
    <t>252,9-1,9+6,0</t>
  </si>
  <si>
    <t>16*0,5</t>
  </si>
  <si>
    <t>179,8-25,9</t>
  </si>
  <si>
    <t>"žlábek 3" 3,5</t>
  </si>
  <si>
    <t>592271000</t>
  </si>
  <si>
    <t xml:space="preserve">tvárnice meliorační a příkopové z betonu plněného skelnými vlákny FASERFIX KS 100 žlab odvodňovací - bez spádu dna typ   délka x šířka x výška 01      100 x 16 x 16 cm</t>
  </si>
  <si>
    <t>-1615187444</t>
  </si>
  <si>
    <t xml:space="preserve">"pro žlab  3" 3</t>
  </si>
  <si>
    <t>3+4+3</t>
  </si>
  <si>
    <t>77</t>
  </si>
  <si>
    <t>979071122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</si>
  <si>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živicí nebo cementovou maltou</t>
  </si>
  <si>
    <t>1756635772</t>
  </si>
  <si>
    <t>"suť z kameniva"43,21</t>
  </si>
  <si>
    <t>"suť z kameniva do 23km"22*43,21</t>
  </si>
  <si>
    <t>"betonová a živičná suť" 31,499+8,169</t>
  </si>
  <si>
    <t>"betonová a živičná suť do 23km" 22*39,668</t>
  </si>
  <si>
    <t>82</t>
  </si>
  <si>
    <t>"betonová suť" 70,19*0,255+34,71*0,325+12,34*(0,388-0,2)</t>
  </si>
  <si>
    <t>"živičná suť"37,13*0,22</t>
  </si>
  <si>
    <t>"suť z kameniva" 65,75*0,18+108,19*0,29</t>
  </si>
  <si>
    <t xml:space="preserve">TRASA2-ČÁST -  Komunikace a terénní úpravy část úseku N2</t>
  </si>
  <si>
    <t>34,50+37,89</t>
  </si>
  <si>
    <t>34,50+37,89-0,1*(58,6-1,4)</t>
  </si>
  <si>
    <t>"pod živičnou vozovkou"34,7-0,1*(70,4-1,0)+25,9</t>
  </si>
  <si>
    <t>(70,4-2*0,5)*0,5+25,9</t>
  </si>
  <si>
    <t>27,8+30,8</t>
  </si>
  <si>
    <t>96485306</t>
  </si>
  <si>
    <t>747467669</t>
  </si>
  <si>
    <t>0,1*81,69</t>
  </si>
  <si>
    <t>"dle příčných řezů" 9,0*0,5+13,6*(0,5+0,5)/2+10,4*(0,5+0,3)/2+33,0*(0,2+0,2)/2+2,7*(0,2+0,2)/2+2,0*0,2</t>
  </si>
  <si>
    <t>"ornice" 8,169</t>
  </si>
  <si>
    <t>1431501839</t>
  </si>
  <si>
    <t>"výkop"23</t>
  </si>
  <si>
    <t>741073212</t>
  </si>
  <si>
    <t>"do 23km"13*23,00</t>
  </si>
  <si>
    <t>"výkop+ornice"23+8,169</t>
  </si>
  <si>
    <t>1194733978</t>
  </si>
  <si>
    <t>"výkop"23,00*1,5</t>
  </si>
  <si>
    <t>112,29+0,15*70,2+0,18*55,4+68,53-0,33*70,2</t>
  </si>
  <si>
    <t>"v chodníku s odpočtem u obrub" 112,29-0,1*(70,2-2*0,5+55,4)</t>
  </si>
  <si>
    <t>"ve vozovce s odpočtem u řezu a přípočtem pod obrubou"68,53-0,24*70,4+70,2*(0,15+0,15)</t>
  </si>
  <si>
    <t>"na sjezdu" 15,76</t>
  </si>
  <si>
    <t>"ve vozovce" 68,53-0,06*70,2-0,06*70,4</t>
  </si>
  <si>
    <t>571908111</t>
  </si>
  <si>
    <t>Kryt vymývaným dekoračním kamenivem (kačírkem) tl. 200 mm</t>
  </si>
  <si>
    <t>-1964132325</t>
  </si>
  <si>
    <t>1001257329</t>
  </si>
  <si>
    <t>(58,62+8,67-6,46)+(59,01+4,12-11,68+0,01)</t>
  </si>
  <si>
    <t>112,29+15,76-0,49-3,59</t>
  </si>
  <si>
    <t>0,49+3,59</t>
  </si>
  <si>
    <t>"sjezd"15,76</t>
  </si>
  <si>
    <t>10,8+20,0+9,3+24,4+0,9+4,2+0,6</t>
  </si>
  <si>
    <t>70,2-9,3-2,0</t>
  </si>
  <si>
    <t>(1,2+1,0+17,3+1,9)+(22,4+7,4+2,4+1,8)</t>
  </si>
  <si>
    <t>0,5+41,6+23,3+3,9+0,6+0,5</t>
  </si>
  <si>
    <t>"suť z kameniva"27,562</t>
  </si>
  <si>
    <t>"suť z kameniva do 23km"22*27,562</t>
  </si>
  <si>
    <t>"betonová a živičná suť" 30,894+13,332</t>
  </si>
  <si>
    <t>"betonová a živičná suť do23km"22*(30,894+13,332)</t>
  </si>
  <si>
    <t>"betonová suť" 72,39*0,26+58,6*0,205+1,5*0,04</t>
  </si>
  <si>
    <t>"živičná suť" 60,6*0,22</t>
  </si>
  <si>
    <t>"suť z kameniva" 66,67*0,18+53,66*0,29</t>
  </si>
  <si>
    <t xml:space="preserve">TRASA4-ČÁST -  Komunikace a terénní úpravy část úseku S4</t>
  </si>
  <si>
    <t>917029248</t>
  </si>
  <si>
    <t>14,60+0,84</t>
  </si>
  <si>
    <t>7,28-0,2*(10,4+11,8)/2</t>
  </si>
  <si>
    <t>965953651</t>
  </si>
  <si>
    <t>10,4*0,7</t>
  </si>
  <si>
    <t>"dle příčných řezů 43 a 44" 8,7*(0,3+0,1)/2</t>
  </si>
  <si>
    <t>1317578772</t>
  </si>
  <si>
    <t>"výkop"1,74</t>
  </si>
  <si>
    <t>960668214</t>
  </si>
  <si>
    <t>"dalších 13km"13*1,74</t>
  </si>
  <si>
    <t>1383389116</t>
  </si>
  <si>
    <t>"přebývající zemina"1,74*1,5</t>
  </si>
  <si>
    <t>19,09+7,28-0,4*10,1-0,2*11,8</t>
  </si>
  <si>
    <t>-686973613</t>
  </si>
  <si>
    <t>0,39*10,4</t>
  </si>
  <si>
    <t>"v chodníku s odpočtem u obrub" 19,09-0,1*10,4</t>
  </si>
  <si>
    <t>0,7*10,4</t>
  </si>
  <si>
    <t>"ve vozovce"0,56*10,4</t>
  </si>
  <si>
    <t>106</t>
  </si>
  <si>
    <t>-1784220664</t>
  </si>
  <si>
    <t>18,32+0,12+0,65</t>
  </si>
  <si>
    <t>"odpočet hmatových prvků"19,09-3,12</t>
  </si>
  <si>
    <t>4*0,4+1,52</t>
  </si>
  <si>
    <t>914111111</t>
  </si>
  <si>
    <t>Montáž svislé dopravní značky základní velikosti do 1 m2 objímkami na sloupky nebo konzoly</t>
  </si>
  <si>
    <t>876359562</t>
  </si>
  <si>
    <t>404442320</t>
  </si>
  <si>
    <t xml:space="preserve">výrobky a tabule orientační pro návěstí a zabezpečovací zařízení silniční značky dopravní svislé FeZn  plech FeZn AL     plech Al NK, 3M   povrchová úprava reflexní fólií tř.1 čtvercové značky P2, P3, P8, IP1-7,IP10,E1,E2,E6,E9,E10,E12,IJ4 500 x 500 mm AL- 3M  reflexní tř.1</t>
  </si>
  <si>
    <t>-723797524</t>
  </si>
  <si>
    <t>4,6+5,5</t>
  </si>
  <si>
    <t>1,5+1,6</t>
  </si>
  <si>
    <t>2*1,0</t>
  </si>
  <si>
    <t>10,1-3,1-2,0</t>
  </si>
  <si>
    <t>0,7*2</t>
  </si>
  <si>
    <t>4,6+5,8+2*0,7</t>
  </si>
  <si>
    <t>"suť z kameniva"4,247</t>
  </si>
  <si>
    <t>"suť z kameniva do 23km"22*4,247</t>
  </si>
  <si>
    <t>"betonová suť" 5,926</t>
  </si>
  <si>
    <t>"betonová suť do 23km" 22*5,926</t>
  </si>
  <si>
    <t>"betonová suť" 15,44*0,255+9,7*0,205</t>
  </si>
  <si>
    <t>"živičná suť v kusech" 7,28*0,22</t>
  </si>
  <si>
    <t>"suť z kameniva" 15,44*0,18+5,06*0,29</t>
  </si>
  <si>
    <t xml:space="preserve">TRASA6-ČÁST -  Komunikace a terénní úpravy úsek S6</t>
  </si>
  <si>
    <t>71,4-13,95</t>
  </si>
  <si>
    <t>223,54-0,1*(269,6-23,9)</t>
  </si>
  <si>
    <t>1588991014</t>
  </si>
  <si>
    <t>241,87-18,33+0,51</t>
  </si>
  <si>
    <t>137,7-(1,9+0,8+2,6)</t>
  </si>
  <si>
    <t>497569131</t>
  </si>
  <si>
    <t>0,1*374,3</t>
  </si>
  <si>
    <t>"dle příčných řezů" 2,0*0,2+45,5*(0,2+0,3)/2+19,2*(0,3+0,2)/2+25,0*(0,2+0,3)/2+21,4*(0,3+0,4)/2+26,3*(0,4+0,2)/2+14,7*(0,2+0,3)/2+31,5*(0,3+0,1)/2</t>
  </si>
  <si>
    <t>20,1*(0,1+0,3)/2+34,3*(0,3+0,5)/2+16,8*0,5/2</t>
  </si>
  <si>
    <t>"odpočet na severní straně"-(2,6+15,7)*(0,3+0,5)/2-7,1*0,5</t>
  </si>
  <si>
    <t>"přípočet na jižní straně"11,5*(0,3/3+0,5)</t>
  </si>
  <si>
    <t>132201101</t>
  </si>
  <si>
    <t>Hloubení zapažených i nezapažených rýh šířky do 600 mm s urovnáním dna do předepsaného profilu a spádu v hornině tř. 3 do 100 m3</t>
  </si>
  <si>
    <t>-1959650799</t>
  </si>
  <si>
    <t>"rýhy pro přípojky vpustí" 0,6*0,6*(0,7+0)</t>
  </si>
  <si>
    <t>"rýhy pro chráničky" 0,3*0,6*(7+7+6+7+7+7+2*5+7+7)</t>
  </si>
  <si>
    <t>"rýhy pro napojení žlábků"0,3*(0,3+0,9)/2*(2,5+15-15)</t>
  </si>
  <si>
    <t>65/0,5</t>
  </si>
  <si>
    <t>"pro uliční vpusti"1,8*1,8*0,8*2</t>
  </si>
  <si>
    <t>"ornice" 37,43</t>
  </si>
  <si>
    <t>-2075130484</t>
  </si>
  <si>
    <t>"výkop+hutněný násyp+přebytek z rýh pro chráničky, přípojky vpustí a žlábků, z šachet pro vpusti"66,15+6,015+11,7-5,2+0,252+0,45+5,184-3,952</t>
  </si>
  <si>
    <t>985846068</t>
  </si>
  <si>
    <t>"dalších 13km"13*80,599</t>
  </si>
  <si>
    <t>-1795307637</t>
  </si>
  <si>
    <t>"dle příčných řezů"2,0*0,1+45,5*0,1/2+19,2*0,1/2+31,5*0,1/2+20,1*0,1/2</t>
  </si>
  <si>
    <t>"výkop+přebytky z šachet pro vpusti a rýh pro chráničky, napojení žlábků, ornice"59,25+5,184-3,952+11,7-5,2+0,252+0,45+34,57</t>
  </si>
  <si>
    <t>362738778</t>
  </si>
  <si>
    <t>(80,599-6,015)*1,5</t>
  </si>
  <si>
    <t>"rýha pro chráničky" (0,3*0,35-0,025)*65</t>
  </si>
  <si>
    <t>"šachta kolem vpusti"2*(1,8*1,8-0,20)*0,65</t>
  </si>
  <si>
    <t>"přípojky vpustí"(1,0+0,5)*(0,23-0,02)</t>
  </si>
  <si>
    <t>"přípojka žlábku 16" (0,08+0,16)/2*(2,5+15-15)</t>
  </si>
  <si>
    <t>28</t>
  </si>
  <si>
    <t>830,96-(40,16+12,61+17,5+0,15*23,9+0,18*20,2)+20,04</t>
  </si>
  <si>
    <t>"pod přípojky vpustí a napojení ze žlábku"(0,5+1,0)*0,6+0,3*(2,5)</t>
  </si>
  <si>
    <t>36</t>
  </si>
  <si>
    <t>"lože pod přípojky a napojení žlábku+obsyp přípojek"(0,1*1,65+0,615)*1,67</t>
  </si>
  <si>
    <t>583441970</t>
  </si>
  <si>
    <t xml:space="preserve">kamenivo přírodní drcené hutné pro stavební účely PDK (drobné, hrubé a štěrkodrť) štěrkodrtě ČSN EN 13043 frakce   0-63   MN  Luleč</t>
  </si>
  <si>
    <t>-1253128482</t>
  </si>
  <si>
    <t>0,1*6,48*1,5</t>
  </si>
  <si>
    <t>-1448107364</t>
  </si>
  <si>
    <t>97,285-0,39*23,9+4,446</t>
  </si>
  <si>
    <t>"v chodníku s odpočtem u obrub" 392,22-(17,5+40,16-0,1*35,4)+13,37</t>
  </si>
  <si>
    <t>"na sjezdech s odpočtem u obrub" 90,41-(12,61-20,2*0,12)+7,08</t>
  </si>
  <si>
    <t>188,439-17,5+8,19</t>
  </si>
  <si>
    <t>"ve vozovce" 158,948-0,56*(23,9-5,1-1,2)+6,55</t>
  </si>
  <si>
    <t>-1885509045</t>
  </si>
  <si>
    <t>191,12-17,5+8,19</t>
  </si>
  <si>
    <t>200,32-40,16+14,38</t>
  </si>
  <si>
    <t>79,19+71,34+62,19</t>
  </si>
  <si>
    <t>160,16+212,72+89,42-27,93+(14,38-2,19+7,18-1,52)</t>
  </si>
  <si>
    <t>32,77-(2,8+2,04)+(2,19+1,52)</t>
  </si>
  <si>
    <t>102,03-12,61+7,18</t>
  </si>
  <si>
    <t>-578194550</t>
  </si>
  <si>
    <t>"přípojka žlábku 16"2,5</t>
  </si>
  <si>
    <t>-1930518287</t>
  </si>
  <si>
    <t>"pro přípojky vpustí" 0,5+1,0</t>
  </si>
  <si>
    <t>"na napojení žlábku 16"2</t>
  </si>
  <si>
    <t>286113520</t>
  </si>
  <si>
    <t>trubky z polyvinylchloridu kanalizace domovní a uliční KG - Systém (PVC) PipeLife kolena KGB KGB 100x67°</t>
  </si>
  <si>
    <t>898669097</t>
  </si>
  <si>
    <t>56</t>
  </si>
  <si>
    <t>268,1-23,9+11,9</t>
  </si>
  <si>
    <t>61,8-8,1+6,4</t>
  </si>
  <si>
    <t>22-2+(2+1)</t>
  </si>
  <si>
    <t>184,3-(23,9-8,1-2)+(11,9-6,4-3)</t>
  </si>
  <si>
    <t>63-20,2</t>
  </si>
  <si>
    <t>0,7*4+4*0,5-0,7</t>
  </si>
  <si>
    <t>273,3-(0,7+23,9)+1,6</t>
  </si>
  <si>
    <t>"žlábek 16"5,5+5,0-5,0</t>
  </si>
  <si>
    <t>2-1</t>
  </si>
  <si>
    <t>2*2-2*1</t>
  </si>
  <si>
    <t>"pro žlab 16" 5</t>
  </si>
  <si>
    <t xml:space="preserve">tvárnice meliorační a příkopové z betonu plněného skelnými vlákny FASERFIX KS 100 žlab odvodňovací - bez spádu dna typ   délka x šířka x výška 0105     50 x 16 x 16 cm</t>
  </si>
  <si>
    <t>1038565415</t>
  </si>
  <si>
    <t>5+4-4</t>
  </si>
  <si>
    <t>1+2-2</t>
  </si>
  <si>
    <t>"suť z kameniva"68,042</t>
  </si>
  <si>
    <t>90</t>
  </si>
  <si>
    <t>"suť z kameniva do 23km"22*68,042</t>
  </si>
  <si>
    <t>"betonová a živičná suť v kusech" 41,792+49,291</t>
  </si>
  <si>
    <t>"betonová a živičná suť do 23km" 22*(41,792+49,291)</t>
  </si>
  <si>
    <t>"betonová suť" 57,45*0,255+132,4*0,205</t>
  </si>
  <si>
    <t>"živičná suť v kusech"224,05*0,22</t>
  </si>
  <si>
    <t>"suť z kameniva" 57,45*0,18+198,97*0,29</t>
  </si>
  <si>
    <t xml:space="preserve">TRASA7-ČÁST -  Komunikace a terénní úpravy část úseku S7</t>
  </si>
  <si>
    <t>120</t>
  </si>
  <si>
    <t>-1125171547</t>
  </si>
  <si>
    <t>-693262020</t>
  </si>
  <si>
    <t>62,87-57,5*0,1</t>
  </si>
  <si>
    <t>1718886492</t>
  </si>
  <si>
    <t>45,72+1,4+(25,5+6,0)*0,5</t>
  </si>
  <si>
    <t>19,3+25,5+6,0</t>
  </si>
  <si>
    <t>5,0+0,3+0,4+9,0+0,5+0,6+10,3+16,2+0,3</t>
  </si>
  <si>
    <t>"dle příčných řezů"30,8*(0,4+0,2)/2+30,2*(0,2+0,4)/2+20,5*(0,2+0,4)/2+7,8*(0,2+0,2)/2</t>
  </si>
  <si>
    <t>"rýhy pro přípojky žlábků a vpusti" 0,6*(0,3+0,6)/2*(1,7+1,2)+0,6*0,6*3,5</t>
  </si>
  <si>
    <t>"rýhy pro chráničky" 0,3*0,6*7</t>
  </si>
  <si>
    <t>"pro uliční vpusti"1,8*1,8*0,9</t>
  </si>
  <si>
    <t>133202011</t>
  </si>
  <si>
    <t>Hloubení zapažených i nezapažených šachet plocha výkopu do 20 m2 ručním nebo pneumatickým nářadím s případným nutným přemístěním výkopku ve výkopišti v horninách soudržných tř. 3, plocha výkopu do 4 m2</t>
  </si>
  <si>
    <t>1958831176</t>
  </si>
  <si>
    <t>"pro kotvení sloupků zábradlí"0,4*0,4*(0,8*2+0,4*4)</t>
  </si>
  <si>
    <t>107</t>
  </si>
  <si>
    <t>-104110984</t>
  </si>
  <si>
    <t>"výkop+hutněný násyp+přebytek z rýh pro chráničky, přípojky, z jamek pro zábradlí a šachet pro vpusti"26,01+2,485+(1,26-1,05)+0,783+0,512+(2,916-2,1)</t>
  </si>
  <si>
    <t>653216529</t>
  </si>
  <si>
    <t>"dalších 13km"13*28,561</t>
  </si>
  <si>
    <t>"dle příčných řezů 70 a 111"1/3*13,3*0,3+3,9*(0,3+0,2)/2+1/3*0,2*2,7</t>
  </si>
  <si>
    <t>"výkop+přebytek z rýh pro chráničky, přípojky žlábků, základy zábradlí a šachty pro vpust"26,01+(1,26-1,05)+0,783+0,512+(2,916-2,1)</t>
  </si>
  <si>
    <t>-1184962863</t>
  </si>
  <si>
    <t>28,561*1,5</t>
  </si>
  <si>
    <t>27</t>
  </si>
  <si>
    <t>"rýha pro chráničky" (0,18-0,03)*7</t>
  </si>
  <si>
    <t>"šachta kolem vpusti"(1,8*1,8-0,24)*0,7</t>
  </si>
  <si>
    <t>"přípojky žlábků 26, 27 a vpusti" 0,6*0,25*(1,7+1,2)+(0,22-0,02)*3,5</t>
  </si>
  <si>
    <t>27,825+174,03+21,85+54,8*0,15+73,3*0,18-56,5*0,2</t>
  </si>
  <si>
    <t>"pod přípojku vpusti a napojení žlábků"3,5*0,6+(1,2+1,7)*0,6</t>
  </si>
  <si>
    <t>"lože pod přípojky a obsyp potrubí"(0,1*3,84+1,135)*1,67</t>
  </si>
  <si>
    <t>1,8*1,8</t>
  </si>
  <si>
    <t>0,1*3,24</t>
  </si>
  <si>
    <t>121</t>
  </si>
  <si>
    <t>310061508</t>
  </si>
  <si>
    <t>0,31*(54,8+55,5)/2</t>
  </si>
  <si>
    <t>"v chodníku s odpočtem u obrub" 174,03-0,1*(54,8-5,9-5,5+73,3-5,9-5,5)</t>
  </si>
  <si>
    <t>"na sjezdech s odpočtem u obrub" 21,85-2*(5,5+5,9)*0,12</t>
  </si>
  <si>
    <t>0,5*(54,8+55,5)/2</t>
  </si>
  <si>
    <t>"ve vozovce" 0,37*(54,8+55,5)/2</t>
  </si>
  <si>
    <t>1181781579</t>
  </si>
  <si>
    <t>0,5*(54,8+56,5)/2</t>
  </si>
  <si>
    <t>40,36</t>
  </si>
  <si>
    <t>62,06+(73,68+0,83-14,5*0,2)</t>
  </si>
  <si>
    <t>40,36+133,67-7,85+21,85-4,56</t>
  </si>
  <si>
    <t>(0,4*8,9+2,9-0,16+1,55)+(0,4*11,4)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</si>
  <si>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</si>
  <si>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</si>
  <si>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-69457235</t>
  </si>
  <si>
    <t>391,95-168,06</t>
  </si>
  <si>
    <t>10,94+10,91</t>
  </si>
  <si>
    <t>145911446</t>
  </si>
  <si>
    <t>"přípojky žlábků"1,7+1,2</t>
  </si>
  <si>
    <t>-1220769577</t>
  </si>
  <si>
    <t>"pro přípojky vpustí" 3,5+0+0+0</t>
  </si>
  <si>
    <t>"pro žlábky 26, 27"2+2</t>
  </si>
  <si>
    <t>824181878</t>
  </si>
  <si>
    <t>126</t>
  </si>
  <si>
    <t>-307657552</t>
  </si>
  <si>
    <t>911111111</t>
  </si>
  <si>
    <t>Montáž zábradlí ocelového zabetonovaného</t>
  </si>
  <si>
    <t>-85793781</t>
  </si>
  <si>
    <t>902</t>
  </si>
  <si>
    <t>bezpečnostní zábradlí včetně červenobílého nátěru</t>
  </si>
  <si>
    <t>kg</t>
  </si>
  <si>
    <t>-68735786</t>
  </si>
  <si>
    <t>127</t>
  </si>
  <si>
    <t>903</t>
  </si>
  <si>
    <t>beton prostý C30/37 XF4</t>
  </si>
  <si>
    <t>1692916831</t>
  </si>
  <si>
    <t>1229596647</t>
  </si>
  <si>
    <t>9,0</t>
  </si>
  <si>
    <t>6,0+25,5+11,4+4,6+3,0+2,8+1,5</t>
  </si>
  <si>
    <t>3,0+5,9</t>
  </si>
  <si>
    <t>2+1</t>
  </si>
  <si>
    <t>54,8-8,9-3</t>
  </si>
  <si>
    <t>5,2+9,4+0,1+5,6+0,2+5,9+3,9+9,7+0,8+10,3+15,5+0,8+5,5+0,4</t>
  </si>
  <si>
    <t>4*0,5</t>
  </si>
  <si>
    <t>7,0+0,5+25,5+11,4+5,0+3,1+4,5+0,5</t>
  </si>
  <si>
    <t>"žlábky 26, 27"8,5+6,0</t>
  </si>
  <si>
    <t>"pro žlaby 26,27"8,0+5,0</t>
  </si>
  <si>
    <t>-1067807934</t>
  </si>
  <si>
    <t>"pro žlaby 26,27"0+1</t>
  </si>
  <si>
    <t>"pro žlaby 26,279"8+5</t>
  </si>
  <si>
    <t>"pro žlaby 26,27"1+2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</si>
  <si>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</si>
  <si>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</si>
  <si>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177537250</t>
  </si>
  <si>
    <t>"suť z kameniva"42,137</t>
  </si>
  <si>
    <t>"suť z kameniva do 23km"22*42,137</t>
  </si>
  <si>
    <t>"betonová a živičná suť v kusech" 50,343+13,831</t>
  </si>
  <si>
    <t>"betonová a živičná suť do 23km" 22*(50,343+13,831)</t>
  </si>
  <si>
    <t>"betonová suť" 136,32*0,255+13,32*0,26+50,8*0,205+42,6*0,04</t>
  </si>
  <si>
    <t>"živičná suť v kusech" 62,87*0,22</t>
  </si>
  <si>
    <t>"suť z kameniva" 57,12*0,29+13,32*0,18+136,32*0,17</t>
  </si>
  <si>
    <t xml:space="preserve">TRASA8-ČÁST -  Komunikace a terénní úpravy část úseku S8</t>
  </si>
  <si>
    <t>22+18</t>
  </si>
  <si>
    <t>-1803392263</t>
  </si>
  <si>
    <t>106,97+(37,91-1,12)</t>
  </si>
  <si>
    <t>-817774130</t>
  </si>
  <si>
    <t>50,28+7,72+0,24+0,47</t>
  </si>
  <si>
    <t>113107161</t>
  </si>
  <si>
    <t>Odstranění podkladů nebo krytů s přemístěním hmot na skládku na vzdálenost do 20 m nebo s naložením na dopravní prostředek v ploše jednotlivě přes 50 m2 do 200 m2 z kameniva hrubého drceného, o tl. vrstvy do 100 mm</t>
  </si>
  <si>
    <t>-2114408033</t>
  </si>
  <si>
    <t>113107162</t>
  </si>
  <si>
    <t>Odstranění podkladů nebo krytů s přemístěním hmot na skládku na vzdálenost do 20 m nebo s naložením na dopravní prostředek v ploše jednotlivě přes 50 m2 do 200 m2 z kameniva hrubého drceného, o tl. vrstvy přes 100 do 200 mm</t>
  </si>
  <si>
    <t>-1972890610</t>
  </si>
  <si>
    <t>58,71-0,1*(51,3+44,1)</t>
  </si>
  <si>
    <t>44,1</t>
  </si>
  <si>
    <t>(23,6+3,3)+(3,3+0,6+3,0)</t>
  </si>
  <si>
    <t>"dle příčných řezů" 3,6*0,4+5,1*(0,4+0,8+0,3)/2+(11,0-1,7)*(0,3+0,8)+1,7*(0,3+0,8+0,3)+(20,3-1,7)*(0,3+0,2)/2</t>
  </si>
  <si>
    <t>"rýhy pro chráničky" 0,3*0,2*(22+18)</t>
  </si>
  <si>
    <t>-1781689911</t>
  </si>
  <si>
    <t>"výkop+přebytek z rýh pro chráničky a šachet pro vpusti"22,525+(2,4-1,2)+(2,916-1,8)</t>
  </si>
  <si>
    <t>2104840929</t>
  </si>
  <si>
    <t>"dalších 13km"13*24,841</t>
  </si>
  <si>
    <t>"výkop+přebytek z rýh pro chrániřky a šachty pro vpust"22,525+ (2,4-1,2)+(2,916-1,8)</t>
  </si>
  <si>
    <t>-883274198</t>
  </si>
  <si>
    <t>24,841*1,5</t>
  </si>
  <si>
    <t>"rýhy pro chráničky a šachta pro vpust" (0,06-0,03)*40+(3,24-0,24)*0,6</t>
  </si>
  <si>
    <t>49,6*0,3+31,2*0,15+41,19+34,2*0,18+123,8</t>
  </si>
  <si>
    <t>424267099</t>
  </si>
  <si>
    <t>-1880691490</t>
  </si>
  <si>
    <t>3,24*0,1*1,67</t>
  </si>
  <si>
    <t>431499311</t>
  </si>
  <si>
    <t>0,29*49,6</t>
  </si>
  <si>
    <t>"v chodníku s odpočtem u obruby" 41,19-0,1*(1,3+1,6+0,4+2,3+14,4+7,7)</t>
  </si>
  <si>
    <t>"na sjezdech s odpočtem u obrub" 123,64-0,12*(3,3+3,6+5,4+1,4+3,0+5,2+4,0+6,6)</t>
  </si>
  <si>
    <t>49,6*0,45</t>
  </si>
  <si>
    <t>"ve vozovce" 49,6*0,31</t>
  </si>
  <si>
    <t>1278499093</t>
  </si>
  <si>
    <t>(5,92-1,12)+(35,92+0,03+0,44)</t>
  </si>
  <si>
    <t>242,26+300,02-14,16</t>
  </si>
  <si>
    <t>10,28+2,45</t>
  </si>
  <si>
    <t>596212211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</si>
  <si>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50 do 100 m2</t>
  </si>
  <si>
    <t>262372892</t>
  </si>
  <si>
    <t>121,84+0,03+1,77</t>
  </si>
  <si>
    <t>1782642836</t>
  </si>
  <si>
    <t>1153503874</t>
  </si>
  <si>
    <t>124098098</t>
  </si>
  <si>
    <t>915131112</t>
  </si>
  <si>
    <t>Vodorovné dopravní značení stříkané barvou přechody pro chodce, šipky, symboly bílé retroreflexní</t>
  </si>
  <si>
    <t>-662977266</t>
  </si>
  <si>
    <t>0,6*2*6</t>
  </si>
  <si>
    <t>1772897506</t>
  </si>
  <si>
    <t>915491211</t>
  </si>
  <si>
    <t>Osazení vodicího proužku z betonových prefabrikovaných desek tl. do 120 mm do lože z cementové malty tl. 20 mm, s vyplněním a zatřením spár cementovou maltou s podkladní vrstvou z betonu prostého tř. C 12/15 tl. 50 až 100 mm šířka proužku 250 mm</t>
  </si>
  <si>
    <t>-1131274674</t>
  </si>
  <si>
    <t>50,1-2,3-0,4</t>
  </si>
  <si>
    <t>592185610</t>
  </si>
  <si>
    <t>krajníky a dílce pro horizontální značky betonové a železobetonové krajník silniční 50 x 25 x8</t>
  </si>
  <si>
    <t>1127932201</t>
  </si>
  <si>
    <t>915621111</t>
  </si>
  <si>
    <t>Předznačení pro vodorovné značení stříkané barvou nebo prováděné z nátěrových hmot plošné šipky, symboly, nápisy</t>
  </si>
  <si>
    <t>-592876543</t>
  </si>
  <si>
    <t>5,4+1,4+3*1,0+5,2+4,0+6,6+1,3+1,6+0,4+2,3</t>
  </si>
  <si>
    <t>3,0+3,0+2,3</t>
  </si>
  <si>
    <t>2+2+1</t>
  </si>
  <si>
    <t>31,2-8,3-5</t>
  </si>
  <si>
    <t>5,2+14,4+7,7+3,3+3,6</t>
  </si>
  <si>
    <t>0,7+0,5</t>
  </si>
  <si>
    <t>3,0+0,2+2,4+19,3+10,7+8,6+5,4+0,7*2</t>
  </si>
  <si>
    <t>"suť z kameniva" 58,699</t>
  </si>
  <si>
    <t>"suť z kameniva do 23km"22*58,699</t>
  </si>
  <si>
    <t>"betonová a živičná suť" 47,77+12,916</t>
  </si>
  <si>
    <t>"betonová suť do 23km" 22*47,77</t>
  </si>
  <si>
    <t>"betonová suť" 143,76*0,26+44,1*0,205+33,8*0,04</t>
  </si>
  <si>
    <t>"živičná suť v kusech" 58,71*0,22</t>
  </si>
  <si>
    <t>"suť z kameniva" 143,76*0,17+49,17*0,29</t>
  </si>
  <si>
    <t>VRN-ČÁST - Vedlejší a ostatní rozpočtové náklady v částech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</si>
  <si>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</si>
  <si>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</si>
  <si>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</si>
  <si>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</si>
  <si>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</si>
  <si>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</si>
  <si>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</si>
  <si>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013254000</t>
  </si>
  <si>
    <t>Průzkumné, geodetické a projektové práce projektové práce dokumentace stavby (výkresová a textová) skutečného provedení stavby</t>
  </si>
  <si>
    <t>sada</t>
  </si>
  <si>
    <t>1024</t>
  </si>
  <si>
    <t>856881105</t>
  </si>
  <si>
    <t>"části úseků N1+S1, N11+ N2,S8+ S4, S7, N11 a S6"6</t>
  </si>
  <si>
    <t>VRN3</t>
  </si>
  <si>
    <t>Zařízení staveniště</t>
  </si>
  <si>
    <t>031203000</t>
  </si>
  <si>
    <t>Zařízení staveniště související (přípravné) práce terénní úpravy pro zařízení staveniště</t>
  </si>
  <si>
    <t>-832844160</t>
  </si>
  <si>
    <t>032103000</t>
  </si>
  <si>
    <t>Zařízení staveniště vybavení staveniště náklady na stavební buňky</t>
  </si>
  <si>
    <t>1576047306</t>
  </si>
  <si>
    <t>"na části N1+S1, N11+N2,S8+S4,S7, N11, S6 po dobu 2 měsíců"6</t>
  </si>
  <si>
    <t>034103000</t>
  </si>
  <si>
    <t>Zařízení staveniště zabezpečení staveniště energie pro zařízení staveniště</t>
  </si>
  <si>
    <t>307851973</t>
  </si>
  <si>
    <t>"na části N1+S1, N11+N2, S8+S4, S7, N11, S6 po dobu 2 měsíců"6</t>
  </si>
  <si>
    <t>034403000</t>
  </si>
  <si>
    <t>Zařízení staveniště zabezpečení staveniště dopravní značení na staveništi</t>
  </si>
  <si>
    <t>-1727562701</t>
  </si>
  <si>
    <t>034503000</t>
  </si>
  <si>
    <t>Zařízení staveniště zabezpečení staveniště informační tabule</t>
  </si>
  <si>
    <t>-1749405954</t>
  </si>
  <si>
    <t>"informační tabule na koncích částí N1+S1, N11+N2, S8+S4, S7, N11, S6"6*2</t>
  </si>
  <si>
    <t>039103000</t>
  </si>
  <si>
    <t>Zařízení staveniště zrušení zařízení staveniště rozebrání, bourání a odvoz</t>
  </si>
  <si>
    <t>-599101926</t>
  </si>
  <si>
    <t>"po skončení prací"1</t>
  </si>
  <si>
    <t>039203000</t>
  </si>
  <si>
    <t>Zařízení staveniště zrušení zařízení staveniště úprava terénu</t>
  </si>
  <si>
    <t>-1098206023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</si>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</sst>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0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8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6" fillId="0" borderId="29" xfId="0" applyFont="1" applyBorder="1" applyAlignment="1">
      <alignment vertical="center" wrapText="1"/>
      <protection locked="0"/>
    </xf>
    <xf numFmtId="0" fontId="36" fillId="0" borderId="30" xfId="0" applyFont="1" applyBorder="1" applyAlignment="1">
      <alignment vertical="center" wrapText="1"/>
      <protection locked="0"/>
    </xf>
    <xf numFmtId="0" fontId="36" fillId="0" borderId="31" xfId="0" applyFont="1" applyBorder="1" applyAlignment="1">
      <alignment vertical="center" wrapText="1"/>
      <protection locked="0"/>
    </xf>
    <xf numFmtId="0" fontId="36" fillId="0" borderId="32" xfId="0" applyFont="1" applyBorder="1" applyAlignment="1">
      <alignment horizontal="center" vertical="center" wrapText="1"/>
      <protection locked="0"/>
    </xf>
    <xf numFmtId="0" fontId="37" fillId="0" borderId="1" xfId="0" applyFont="1" applyBorder="1" applyAlignment="1">
      <alignment horizontal="center" vertical="center" wrapText="1"/>
      <protection locked="0"/>
    </xf>
    <xf numFmtId="0" fontId="36" fillId="0" borderId="33" xfId="0" applyFont="1" applyBorder="1" applyAlignment="1">
      <alignment horizontal="center" vertical="center" wrapText="1"/>
      <protection locked="0"/>
    </xf>
    <xf numFmtId="0" fontId="36" fillId="0" borderId="32" xfId="0" applyFont="1" applyBorder="1" applyAlignment="1">
      <alignment vertical="center" wrapText="1"/>
      <protection locked="0"/>
    </xf>
    <xf numFmtId="0" fontId="38" fillId="0" borderId="34" xfId="0" applyFont="1" applyBorder="1" applyAlignment="1">
      <alignment horizontal="left" wrapText="1"/>
      <protection locked="0"/>
    </xf>
    <xf numFmtId="0" fontId="36" fillId="0" borderId="33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 wrapText="1"/>
      <protection locked="0"/>
    </xf>
    <xf numFmtId="0" fontId="39" fillId="0" borderId="1" xfId="0" applyFont="1" applyBorder="1" applyAlignment="1">
      <alignment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49" fontId="39" fillId="0" borderId="1" xfId="0" applyNumberFormat="1" applyFont="1" applyBorder="1" applyAlignment="1">
      <alignment horizontal="left" vertical="center" wrapText="1"/>
      <protection locked="0"/>
    </xf>
    <xf numFmtId="49" fontId="39" fillId="0" borderId="1" xfId="0" applyNumberFormat="1" applyFont="1" applyBorder="1" applyAlignment="1">
      <alignment vertical="center" wrapText="1"/>
      <protection locked="0"/>
    </xf>
    <xf numFmtId="0" fontId="36" fillId="0" borderId="35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vertical="center" wrapText="1"/>
      <protection locked="0"/>
    </xf>
    <xf numFmtId="0" fontId="36" fillId="0" borderId="36" xfId="0" applyFont="1" applyBorder="1" applyAlignment="1">
      <alignment vertical="center" wrapText="1"/>
      <protection locked="0"/>
    </xf>
    <xf numFmtId="0" fontId="36" fillId="0" borderId="1" xfId="0" applyFont="1" applyBorder="1" applyAlignment="1">
      <alignment vertical="top"/>
      <protection locked="0"/>
    </xf>
    <xf numFmtId="0" fontId="36" fillId="0" borderId="0" xfId="0" applyFont="1" applyAlignment="1">
      <alignment vertical="top"/>
      <protection locked="0"/>
    </xf>
    <xf numFmtId="0" fontId="36" fillId="0" borderId="29" xfId="0" applyFont="1" applyBorder="1" applyAlignment="1">
      <alignment horizontal="left" vertical="center"/>
      <protection locked="0"/>
    </xf>
    <xf numFmtId="0" fontId="36" fillId="0" borderId="30" xfId="0" applyFont="1" applyBorder="1" applyAlignment="1">
      <alignment horizontal="left" vertical="center"/>
      <protection locked="0"/>
    </xf>
    <xf numFmtId="0" fontId="36" fillId="0" borderId="31" xfId="0" applyFont="1" applyBorder="1" applyAlignment="1">
      <alignment horizontal="left" vertical="center"/>
      <protection locked="0"/>
    </xf>
    <xf numFmtId="0" fontId="36" fillId="0" borderId="32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center" vertical="center"/>
      <protection locked="0"/>
    </xf>
    <xf numFmtId="0" fontId="36" fillId="0" borderId="33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center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39" fillId="0" borderId="0" xfId="0" applyFont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9" fillId="0" borderId="32" xfId="0" applyFont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left" vertical="center"/>
      <protection locked="0"/>
    </xf>
    <xf numFmtId="0" fontId="39" fillId="0" borderId="1" xfId="0" applyFont="1" applyFill="1" applyBorder="1" applyAlignment="1">
      <alignment horizontal="center" vertical="center"/>
      <protection locked="0"/>
    </xf>
    <xf numFmtId="0" fontId="36" fillId="0" borderId="35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36" fillId="0" borderId="36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6" fillId="0" borderId="29" xfId="0" applyFont="1" applyBorder="1" applyAlignment="1">
      <alignment horizontal="left" vertical="center" wrapText="1"/>
      <protection locked="0"/>
    </xf>
    <xf numFmtId="0" fontId="36" fillId="0" borderId="30" xfId="0" applyFont="1" applyBorder="1" applyAlignment="1">
      <alignment horizontal="left" vertical="center" wrapText="1"/>
      <protection locked="0"/>
    </xf>
    <xf numFmtId="0" fontId="36" fillId="0" borderId="31" xfId="0" applyFont="1" applyBorder="1" applyAlignment="1">
      <alignment horizontal="left" vertical="center" wrapText="1"/>
      <protection locked="0"/>
    </xf>
    <xf numFmtId="0" fontId="36" fillId="0" borderId="32" xfId="0" applyFont="1" applyBorder="1" applyAlignment="1">
      <alignment horizontal="left" vertical="center" wrapText="1"/>
      <protection locked="0"/>
    </xf>
    <xf numFmtId="0" fontId="36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39" fillId="0" borderId="32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 wrapText="1"/>
      <protection locked="0"/>
    </xf>
    <xf numFmtId="0" fontId="39" fillId="0" borderId="33" xfId="0" applyFont="1" applyBorder="1" applyAlignment="1">
      <alignment horizontal="left" vertical="center"/>
      <protection locked="0"/>
    </xf>
    <xf numFmtId="0" fontId="39" fillId="0" borderId="35" xfId="0" applyFont="1" applyBorder="1" applyAlignment="1">
      <alignment horizontal="left" vertical="center" wrapText="1"/>
      <protection locked="0"/>
    </xf>
    <xf numFmtId="0" fontId="39" fillId="0" borderId="34" xfId="0" applyFont="1" applyBorder="1" applyAlignment="1">
      <alignment horizontal="left" vertical="center" wrapText="1"/>
      <protection locked="0"/>
    </xf>
    <xf numFmtId="0" fontId="39" fillId="0" borderId="36" xfId="0" applyFont="1" applyBorder="1" applyAlignment="1">
      <alignment horizontal="left" vertical="center" wrapText="1"/>
      <protection locked="0"/>
    </xf>
    <xf numFmtId="0" fontId="39" fillId="0" borderId="1" xfId="0" applyFont="1" applyBorder="1" applyAlignment="1">
      <alignment horizontal="left" vertical="top"/>
      <protection locked="0"/>
    </xf>
    <xf numFmtId="0" fontId="39" fillId="0" borderId="1" xfId="0" applyFont="1" applyBorder="1" applyAlignment="1">
      <alignment horizontal="center" vertical="top"/>
      <protection locked="0"/>
    </xf>
    <xf numFmtId="0" fontId="39" fillId="0" borderId="35" xfId="0" applyFont="1" applyBorder="1" applyAlignment="1">
      <alignment horizontal="left" vertical="center"/>
      <protection locked="0"/>
    </xf>
    <xf numFmtId="0" fontId="39" fillId="0" borderId="36" xfId="0" applyFont="1" applyBorder="1" applyAlignment="1">
      <alignment horizontal="left" vertical="center"/>
      <protection locked="0"/>
    </xf>
    <xf numFmtId="0" fontId="41" fillId="0" borderId="0" xfId="0" applyFont="1" applyAlignment="1">
      <alignment vertical="center"/>
      <protection locked="0"/>
    </xf>
    <xf numFmtId="0" fontId="38" fillId="0" borderId="1" xfId="0" applyFont="1" applyBorder="1" applyAlignment="1">
      <alignment vertical="center"/>
      <protection locked="0"/>
    </xf>
    <xf numFmtId="0" fontId="41" fillId="0" borderId="34" xfId="0" applyFont="1" applyBorder="1" applyAlignment="1">
      <alignment vertical="center"/>
      <protection locked="0"/>
    </xf>
    <xf numFmtId="0" fontId="38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9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8" fillId="0" borderId="34" xfId="0" applyFont="1" applyBorder="1" applyAlignment="1">
      <alignment horizontal="left"/>
      <protection locked="0"/>
    </xf>
    <xf numFmtId="0" fontId="41" fillId="0" borderId="34" xfId="0" applyFont="1" applyBorder="1" applyAlignment="1">
      <protection locked="0"/>
    </xf>
    <xf numFmtId="0" fontId="36" fillId="0" borderId="32" xfId="0" applyFont="1" applyBorder="1" applyAlignment="1">
      <alignment vertical="top"/>
      <protection locked="0"/>
    </xf>
    <xf numFmtId="0" fontId="36" fillId="0" borderId="33" xfId="0" applyFont="1" applyBorder="1" applyAlignment="1">
      <alignment vertical="top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6" fillId="0" borderId="1" xfId="0" applyFont="1" applyBorder="1" applyAlignment="1">
      <alignment horizontal="left" vertical="top"/>
      <protection locked="0"/>
    </xf>
    <xf numFmtId="0" fontId="36" fillId="0" borderId="35" xfId="0" applyFont="1" applyBorder="1" applyAlignment="1">
      <alignment vertical="top"/>
      <protection locked="0"/>
    </xf>
    <xf numFmtId="0" fontId="36" fillId="0" borderId="34" xfId="0" applyFont="1" applyBorder="1" applyAlignment="1">
      <alignment vertical="top"/>
      <protection locked="0"/>
    </xf>
    <xf numFmtId="0" fontId="36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ht="36.96" customHeight="1">
      <c r="AR2"/>
      <c r="BS2" s="22" t="s">
        <v>8</v>
      </c>
      <c r="BT2" s="22" t="s">
        <v>9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ht="36.96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ht="14.4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3" t="s">
        <v>16</v>
      </c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9"/>
      <c r="BE5" s="34" t="s">
        <v>17</v>
      </c>
      <c r="BS5" s="22" t="s">
        <v>8</v>
      </c>
    </row>
    <row r="6" ht="36.96" customHeight="1">
      <c r="B6" s="26"/>
      <c r="C6" s="27"/>
      <c r="D6" s="35" t="s">
        <v>18</v>
      </c>
      <c r="E6" s="27"/>
      <c r="F6" s="27"/>
      <c r="G6" s="27"/>
      <c r="H6" s="27"/>
      <c r="I6" s="27"/>
      <c r="J6" s="27"/>
      <c r="K6" s="36" t="s">
        <v>19</v>
      </c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9"/>
      <c r="BE6" s="37"/>
      <c r="BS6" s="22" t="s">
        <v>20</v>
      </c>
    </row>
    <row r="7" ht="14.4" customHeight="1">
      <c r="B7" s="26"/>
      <c r="C7" s="27"/>
      <c r="D7" s="38" t="s">
        <v>21</v>
      </c>
      <c r="E7" s="27"/>
      <c r="F7" s="27"/>
      <c r="G7" s="27"/>
      <c r="H7" s="27"/>
      <c r="I7" s="27"/>
      <c r="J7" s="27"/>
      <c r="K7" s="33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8" t="s">
        <v>23</v>
      </c>
      <c r="AL7" s="27"/>
      <c r="AM7" s="27"/>
      <c r="AN7" s="33" t="s">
        <v>22</v>
      </c>
      <c r="AO7" s="27"/>
      <c r="AP7" s="27"/>
      <c r="AQ7" s="29"/>
      <c r="BE7" s="37"/>
      <c r="BS7" s="22" t="s">
        <v>24</v>
      </c>
    </row>
    <row r="8" ht="14.4" customHeight="1">
      <c r="B8" s="26"/>
      <c r="C8" s="27"/>
      <c r="D8" s="38" t="s">
        <v>25</v>
      </c>
      <c r="E8" s="27"/>
      <c r="F8" s="27"/>
      <c r="G8" s="27"/>
      <c r="H8" s="27"/>
      <c r="I8" s="27"/>
      <c r="J8" s="27"/>
      <c r="K8" s="33" t="s">
        <v>26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8" t="s">
        <v>27</v>
      </c>
      <c r="AL8" s="27"/>
      <c r="AM8" s="27"/>
      <c r="AN8" s="39" t="s">
        <v>28</v>
      </c>
      <c r="AO8" s="27"/>
      <c r="AP8" s="27"/>
      <c r="AQ8" s="29"/>
      <c r="BE8" s="37"/>
      <c r="BS8" s="22" t="s">
        <v>29</v>
      </c>
    </row>
    <row r="9" ht="14.4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7"/>
      <c r="BS9" s="22" t="s">
        <v>30</v>
      </c>
    </row>
    <row r="10" ht="14.4" customHeight="1">
      <c r="B10" s="26"/>
      <c r="C10" s="27"/>
      <c r="D10" s="38" t="s">
        <v>31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8" t="s">
        <v>32</v>
      </c>
      <c r="AL10" s="27"/>
      <c r="AM10" s="27"/>
      <c r="AN10" s="33" t="s">
        <v>22</v>
      </c>
      <c r="AO10" s="27"/>
      <c r="AP10" s="27"/>
      <c r="AQ10" s="29"/>
      <c r="BE10" s="37"/>
      <c r="BS10" s="22" t="s">
        <v>20</v>
      </c>
    </row>
    <row r="11" ht="18.48" customHeight="1">
      <c r="B11" s="26"/>
      <c r="C11" s="27"/>
      <c r="D11" s="27"/>
      <c r="E11" s="33" t="s">
        <v>26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8" t="s">
        <v>33</v>
      </c>
      <c r="AL11" s="27"/>
      <c r="AM11" s="27"/>
      <c r="AN11" s="33" t="s">
        <v>22</v>
      </c>
      <c r="AO11" s="27"/>
      <c r="AP11" s="27"/>
      <c r="AQ11" s="29"/>
      <c r="BE11" s="37"/>
      <c r="BS11" s="22" t="s">
        <v>20</v>
      </c>
    </row>
    <row r="12" ht="6.96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7"/>
      <c r="BS12" s="22" t="s">
        <v>20</v>
      </c>
    </row>
    <row r="13" ht="14.4" customHeight="1">
      <c r="B13" s="26"/>
      <c r="C13" s="27"/>
      <c r="D13" s="38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8" t="s">
        <v>32</v>
      </c>
      <c r="AL13" s="27"/>
      <c r="AM13" s="27"/>
      <c r="AN13" s="40" t="s">
        <v>35</v>
      </c>
      <c r="AO13" s="27"/>
      <c r="AP13" s="27"/>
      <c r="AQ13" s="29"/>
      <c r="BE13" s="37"/>
      <c r="BS13" s="22" t="s">
        <v>20</v>
      </c>
    </row>
    <row r="14">
      <c r="B14" s="26"/>
      <c r="C14" s="27"/>
      <c r="D14" s="27"/>
      <c r="E14" s="40" t="s">
        <v>35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33</v>
      </c>
      <c r="AL14" s="27"/>
      <c r="AM14" s="27"/>
      <c r="AN14" s="40" t="s">
        <v>35</v>
      </c>
      <c r="AO14" s="27"/>
      <c r="AP14" s="27"/>
      <c r="AQ14" s="29"/>
      <c r="BE14" s="37"/>
      <c r="BS14" s="22" t="s">
        <v>20</v>
      </c>
    </row>
    <row r="15" ht="6.96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7"/>
      <c r="BS15" s="22" t="s">
        <v>6</v>
      </c>
    </row>
    <row r="16" ht="14.4" customHeight="1">
      <c r="B16" s="26"/>
      <c r="C16" s="27"/>
      <c r="D16" s="38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8" t="s">
        <v>32</v>
      </c>
      <c r="AL16" s="27"/>
      <c r="AM16" s="27"/>
      <c r="AN16" s="33" t="s">
        <v>22</v>
      </c>
      <c r="AO16" s="27"/>
      <c r="AP16" s="27"/>
      <c r="AQ16" s="29"/>
      <c r="BE16" s="37"/>
      <c r="BS16" s="22" t="s">
        <v>6</v>
      </c>
    </row>
    <row r="17" ht="18.48" customHeight="1">
      <c r="B17" s="26"/>
      <c r="C17" s="27"/>
      <c r="D17" s="27"/>
      <c r="E17" s="33" t="s">
        <v>26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8" t="s">
        <v>33</v>
      </c>
      <c r="AL17" s="27"/>
      <c r="AM17" s="27"/>
      <c r="AN17" s="33" t="s">
        <v>22</v>
      </c>
      <c r="AO17" s="27"/>
      <c r="AP17" s="27"/>
      <c r="AQ17" s="29"/>
      <c r="BE17" s="37"/>
      <c r="BS17" s="22" t="s">
        <v>37</v>
      </c>
    </row>
    <row r="18" ht="6.96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7"/>
      <c r="BS18" s="22" t="s">
        <v>8</v>
      </c>
    </row>
    <row r="19" ht="14.4" customHeight="1">
      <c r="B19" s="26"/>
      <c r="C19" s="27"/>
      <c r="D19" s="38" t="s">
        <v>38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7"/>
      <c r="BS19" s="22" t="s">
        <v>8</v>
      </c>
    </row>
    <row r="20" ht="16.5" customHeight="1">
      <c r="B20" s="26"/>
      <c r="C20" s="27"/>
      <c r="D20" s="27"/>
      <c r="E20" s="42" t="s">
        <v>22</v>
      </c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27"/>
      <c r="AP20" s="27"/>
      <c r="AQ20" s="29"/>
      <c r="BE20" s="37"/>
      <c r="BS20" s="22" t="s">
        <v>6</v>
      </c>
    </row>
    <row r="21" ht="6.96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7"/>
    </row>
    <row r="22" ht="6.96" customHeight="1">
      <c r="B22" s="26"/>
      <c r="C22" s="27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27"/>
      <c r="AQ22" s="29"/>
      <c r="BE22" s="37"/>
    </row>
    <row r="23" s="1" customFormat="1" ht="25.92" customHeight="1">
      <c r="B23" s="44"/>
      <c r="C23" s="45"/>
      <c r="D23" s="46" t="s">
        <v>39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8">
        <f>ROUND(AG51,2)</f>
        <v>0</v>
      </c>
      <c r="AL23" s="47"/>
      <c r="AM23" s="47"/>
      <c r="AN23" s="47"/>
      <c r="AO23" s="47"/>
      <c r="AP23" s="45"/>
      <c r="AQ23" s="49"/>
      <c r="BE23" s="37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9"/>
      <c r="BE24" s="37"/>
    </row>
    <row r="25" s="1" customFormat="1">
      <c r="B25" s="44"/>
      <c r="C25" s="45"/>
      <c r="D25" s="45"/>
      <c r="E25" s="45"/>
      <c r="F25" s="45"/>
      <c r="G25" s="45"/>
      <c r="H25" s="45"/>
      <c r="I25" s="45"/>
      <c r="J25" s="45"/>
      <c r="K25" s="45"/>
      <c r="L25" s="50" t="s">
        <v>40</v>
      </c>
      <c r="M25" s="50"/>
      <c r="N25" s="50"/>
      <c r="O25" s="50"/>
      <c r="P25" s="45"/>
      <c r="Q25" s="45"/>
      <c r="R25" s="45"/>
      <c r="S25" s="45"/>
      <c r="T25" s="45"/>
      <c r="U25" s="45"/>
      <c r="V25" s="45"/>
      <c r="W25" s="50" t="s">
        <v>41</v>
      </c>
      <c r="X25" s="50"/>
      <c r="Y25" s="50"/>
      <c r="Z25" s="50"/>
      <c r="AA25" s="50"/>
      <c r="AB25" s="50"/>
      <c r="AC25" s="50"/>
      <c r="AD25" s="50"/>
      <c r="AE25" s="50"/>
      <c r="AF25" s="45"/>
      <c r="AG25" s="45"/>
      <c r="AH25" s="45"/>
      <c r="AI25" s="45"/>
      <c r="AJ25" s="45"/>
      <c r="AK25" s="50" t="s">
        <v>42</v>
      </c>
      <c r="AL25" s="50"/>
      <c r="AM25" s="50"/>
      <c r="AN25" s="50"/>
      <c r="AO25" s="50"/>
      <c r="AP25" s="45"/>
      <c r="AQ25" s="49"/>
      <c r="BE25" s="37"/>
    </row>
    <row r="26" s="2" customFormat="1" ht="14.4" customHeight="1">
      <c r="B26" s="51"/>
      <c r="C26" s="52"/>
      <c r="D26" s="53" t="s">
        <v>43</v>
      </c>
      <c r="E26" s="52"/>
      <c r="F26" s="53" t="s">
        <v>44</v>
      </c>
      <c r="G26" s="52"/>
      <c r="H26" s="52"/>
      <c r="I26" s="52"/>
      <c r="J26" s="52"/>
      <c r="K26" s="52"/>
      <c r="L26" s="54">
        <v>0.20999999999999999</v>
      </c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5">
        <f>ROUND(AZ51,2)</f>
        <v>0</v>
      </c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5">
        <f>ROUND(AV51,2)</f>
        <v>0</v>
      </c>
      <c r="AL26" s="52"/>
      <c r="AM26" s="52"/>
      <c r="AN26" s="52"/>
      <c r="AO26" s="52"/>
      <c r="AP26" s="52"/>
      <c r="AQ26" s="56"/>
      <c r="BE26" s="37"/>
    </row>
    <row r="27" s="2" customFormat="1" ht="14.4" customHeight="1">
      <c r="B27" s="51"/>
      <c r="C27" s="52"/>
      <c r="D27" s="52"/>
      <c r="E27" s="52"/>
      <c r="F27" s="53" t="s">
        <v>45</v>
      </c>
      <c r="G27" s="52"/>
      <c r="H27" s="52"/>
      <c r="I27" s="52"/>
      <c r="J27" s="52"/>
      <c r="K27" s="52"/>
      <c r="L27" s="54">
        <v>0.14999999999999999</v>
      </c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5">
        <f>ROUND(BA51,2)</f>
        <v>0</v>
      </c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5">
        <f>ROUND(AW51,2)</f>
        <v>0</v>
      </c>
      <c r="AL27" s="52"/>
      <c r="AM27" s="52"/>
      <c r="AN27" s="52"/>
      <c r="AO27" s="52"/>
      <c r="AP27" s="52"/>
      <c r="AQ27" s="56"/>
      <c r="BE27" s="37"/>
    </row>
    <row r="28" hidden="1" s="2" customFormat="1" ht="14.4" customHeight="1">
      <c r="B28" s="51"/>
      <c r="C28" s="52"/>
      <c r="D28" s="52"/>
      <c r="E28" s="52"/>
      <c r="F28" s="53" t="s">
        <v>46</v>
      </c>
      <c r="G28" s="52"/>
      <c r="H28" s="52"/>
      <c r="I28" s="52"/>
      <c r="J28" s="52"/>
      <c r="K28" s="52"/>
      <c r="L28" s="54">
        <v>0.20999999999999999</v>
      </c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5">
        <f>ROUND(BB51,2)</f>
        <v>0</v>
      </c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5">
        <v>0</v>
      </c>
      <c r="AL28" s="52"/>
      <c r="AM28" s="52"/>
      <c r="AN28" s="52"/>
      <c r="AO28" s="52"/>
      <c r="AP28" s="52"/>
      <c r="AQ28" s="56"/>
      <c r="BE28" s="37"/>
    </row>
    <row r="29" hidden="1" s="2" customFormat="1" ht="14.4" customHeight="1">
      <c r="B29" s="51"/>
      <c r="C29" s="52"/>
      <c r="D29" s="52"/>
      <c r="E29" s="52"/>
      <c r="F29" s="53" t="s">
        <v>47</v>
      </c>
      <c r="G29" s="52"/>
      <c r="H29" s="52"/>
      <c r="I29" s="52"/>
      <c r="J29" s="52"/>
      <c r="K29" s="52"/>
      <c r="L29" s="54">
        <v>0.14999999999999999</v>
      </c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5">
        <f>ROUND(BC51,2)</f>
        <v>0</v>
      </c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5">
        <v>0</v>
      </c>
      <c r="AL29" s="52"/>
      <c r="AM29" s="52"/>
      <c r="AN29" s="52"/>
      <c r="AO29" s="52"/>
      <c r="AP29" s="52"/>
      <c r="AQ29" s="56"/>
      <c r="BE29" s="37"/>
    </row>
    <row r="30" hidden="1" s="2" customFormat="1" ht="14.4" customHeight="1">
      <c r="B30" s="51"/>
      <c r="C30" s="52"/>
      <c r="D30" s="52"/>
      <c r="E30" s="52"/>
      <c r="F30" s="53" t="s">
        <v>48</v>
      </c>
      <c r="G30" s="52"/>
      <c r="H30" s="52"/>
      <c r="I30" s="52"/>
      <c r="J30" s="52"/>
      <c r="K30" s="52"/>
      <c r="L30" s="54">
        <v>0</v>
      </c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5">
        <f>ROUND(BD51,2)</f>
        <v>0</v>
      </c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5">
        <v>0</v>
      </c>
      <c r="AL30" s="52"/>
      <c r="AM30" s="52"/>
      <c r="AN30" s="52"/>
      <c r="AO30" s="52"/>
      <c r="AP30" s="52"/>
      <c r="AQ30" s="56"/>
      <c r="BE30" s="37"/>
    </row>
    <row r="31" s="1" customFormat="1" ht="6.96" customHeight="1">
      <c r="B31" s="44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  <c r="AP31" s="45"/>
      <c r="AQ31" s="49"/>
      <c r="BE31" s="37"/>
    </row>
    <row r="32" s="1" customFormat="1" ht="25.92" customHeight="1">
      <c r="B32" s="44"/>
      <c r="C32" s="57"/>
      <c r="D32" s="58" t="s">
        <v>49</v>
      </c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60" t="s">
        <v>50</v>
      </c>
      <c r="U32" s="59"/>
      <c r="V32" s="59"/>
      <c r="W32" s="59"/>
      <c r="X32" s="61" t="s">
        <v>51</v>
      </c>
      <c r="Y32" s="59"/>
      <c r="Z32" s="59"/>
      <c r="AA32" s="59"/>
      <c r="AB32" s="59"/>
      <c r="AC32" s="59"/>
      <c r="AD32" s="59"/>
      <c r="AE32" s="59"/>
      <c r="AF32" s="59"/>
      <c r="AG32" s="59"/>
      <c r="AH32" s="59"/>
      <c r="AI32" s="59"/>
      <c r="AJ32" s="59"/>
      <c r="AK32" s="62">
        <f>SUM(AK23:AK30)</f>
        <v>0</v>
      </c>
      <c r="AL32" s="59"/>
      <c r="AM32" s="59"/>
      <c r="AN32" s="59"/>
      <c r="AO32" s="63"/>
      <c r="AP32" s="57"/>
      <c r="AQ32" s="64"/>
      <c r="BE32" s="37"/>
    </row>
    <row r="33" s="1" customFormat="1" ht="6.96" customHeight="1">
      <c r="B33" s="44"/>
      <c r="C33" s="45"/>
      <c r="D33" s="45"/>
      <c r="E33" s="45"/>
      <c r="F33" s="45"/>
      <c r="G33" s="45"/>
      <c r="H33" s="45"/>
      <c r="I33" s="45"/>
      <c r="J33" s="45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9"/>
    </row>
    <row r="34" s="1" customFormat="1" ht="6.96" customHeight="1">
      <c r="B34" s="65"/>
      <c r="C34" s="66"/>
      <c r="D34" s="66"/>
      <c r="E34" s="66"/>
      <c r="F34" s="66"/>
      <c r="G34" s="66"/>
      <c r="H34" s="66"/>
      <c r="I34" s="66"/>
      <c r="J34" s="66"/>
      <c r="K34" s="66"/>
      <c r="L34" s="66"/>
      <c r="M34" s="66"/>
      <c r="N34" s="66"/>
      <c r="O34" s="66"/>
      <c r="P34" s="66"/>
      <c r="Q34" s="66"/>
      <c r="R34" s="66"/>
      <c r="S34" s="66"/>
      <c r="T34" s="66"/>
      <c r="U34" s="66"/>
      <c r="V34" s="66"/>
      <c r="W34" s="66"/>
      <c r="X34" s="66"/>
      <c r="Y34" s="66"/>
      <c r="Z34" s="66"/>
      <c r="AA34" s="66"/>
      <c r="AB34" s="66"/>
      <c r="AC34" s="66"/>
      <c r="AD34" s="66"/>
      <c r="AE34" s="66"/>
      <c r="AF34" s="66"/>
      <c r="AG34" s="66"/>
      <c r="AH34" s="66"/>
      <c r="AI34" s="66"/>
      <c r="AJ34" s="66"/>
      <c r="AK34" s="66"/>
      <c r="AL34" s="66"/>
      <c r="AM34" s="66"/>
      <c r="AN34" s="66"/>
      <c r="AO34" s="66"/>
      <c r="AP34" s="66"/>
      <c r="AQ34" s="67"/>
    </row>
    <row r="38" s="1" customFormat="1" ht="6.96" customHeight="1">
      <c r="B38" s="68"/>
      <c r="C38" s="69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  <c r="X38" s="69"/>
      <c r="Y38" s="69"/>
      <c r="Z38" s="69"/>
      <c r="AA38" s="69"/>
      <c r="AB38" s="69"/>
      <c r="AC38" s="69"/>
      <c r="AD38" s="69"/>
      <c r="AE38" s="69"/>
      <c r="AF38" s="69"/>
      <c r="AG38" s="69"/>
      <c r="AH38" s="69"/>
      <c r="AI38" s="69"/>
      <c r="AJ38" s="69"/>
      <c r="AK38" s="69"/>
      <c r="AL38" s="69"/>
      <c r="AM38" s="69"/>
      <c r="AN38" s="69"/>
      <c r="AO38" s="69"/>
      <c r="AP38" s="69"/>
      <c r="AQ38" s="69"/>
      <c r="AR38" s="70"/>
    </row>
    <row r="39" s="1" customFormat="1" ht="36.96" customHeight="1">
      <c r="B39" s="44"/>
      <c r="C39" s="71" t="s">
        <v>52</v>
      </c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2"/>
      <c r="AF39" s="72"/>
      <c r="AG39" s="72"/>
      <c r="AH39" s="72"/>
      <c r="AI39" s="72"/>
      <c r="AJ39" s="72"/>
      <c r="AK39" s="72"/>
      <c r="AL39" s="72"/>
      <c r="AM39" s="72"/>
      <c r="AN39" s="72"/>
      <c r="AO39" s="72"/>
      <c r="AP39" s="72"/>
      <c r="AQ39" s="72"/>
      <c r="AR39" s="70"/>
    </row>
    <row r="40" s="1" customFormat="1" ht="6.96" customHeight="1">
      <c r="B40" s="44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2"/>
      <c r="AI40" s="72"/>
      <c r="AJ40" s="72"/>
      <c r="AK40" s="72"/>
      <c r="AL40" s="72"/>
      <c r="AM40" s="72"/>
      <c r="AN40" s="72"/>
      <c r="AO40" s="72"/>
      <c r="AP40" s="72"/>
      <c r="AQ40" s="72"/>
      <c r="AR40" s="70"/>
    </row>
    <row r="41" s="3" customFormat="1" ht="14.4" customHeight="1">
      <c r="B41" s="73"/>
      <c r="C41" s="74" t="s">
        <v>15</v>
      </c>
      <c r="D41" s="75"/>
      <c r="E41" s="75"/>
      <c r="F41" s="75"/>
      <c r="G41" s="75"/>
      <c r="H41" s="75"/>
      <c r="I41" s="75"/>
      <c r="J41" s="75"/>
      <c r="K41" s="75"/>
      <c r="L41" s="75" t="str">
        <f>K5</f>
        <v>KOSICKY-CAST</v>
      </c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  <c r="AF41" s="75"/>
      <c r="AG41" s="75"/>
      <c r="AH41" s="75"/>
      <c r="AI41" s="75"/>
      <c r="AJ41" s="75"/>
      <c r="AK41" s="75"/>
      <c r="AL41" s="75"/>
      <c r="AM41" s="75"/>
      <c r="AN41" s="75"/>
      <c r="AO41" s="75"/>
      <c r="AP41" s="75"/>
      <c r="AQ41" s="75"/>
      <c r="AR41" s="76"/>
    </row>
    <row r="42" s="4" customFormat="1" ht="36.96" customHeight="1">
      <c r="B42" s="77"/>
      <c r="C42" s="78" t="s">
        <v>18</v>
      </c>
      <c r="D42" s="79"/>
      <c r="E42" s="79"/>
      <c r="F42" s="79"/>
      <c r="G42" s="79"/>
      <c r="H42" s="79"/>
      <c r="I42" s="79"/>
      <c r="J42" s="79"/>
      <c r="K42" s="79"/>
      <c r="L42" s="80" t="str">
        <f>K6</f>
        <v>Komunikace pro chodce</v>
      </c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79"/>
      <c r="AM42" s="79"/>
      <c r="AN42" s="79"/>
      <c r="AO42" s="79"/>
      <c r="AP42" s="79"/>
      <c r="AQ42" s="79"/>
      <c r="AR42" s="81"/>
    </row>
    <row r="43" s="1" customFormat="1" ht="6.96" customHeight="1">
      <c r="B43" s="44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2"/>
      <c r="AF43" s="72"/>
      <c r="AG43" s="72"/>
      <c r="AH43" s="72"/>
      <c r="AI43" s="72"/>
      <c r="AJ43" s="72"/>
      <c r="AK43" s="72"/>
      <c r="AL43" s="72"/>
      <c r="AM43" s="72"/>
      <c r="AN43" s="72"/>
      <c r="AO43" s="72"/>
      <c r="AP43" s="72"/>
      <c r="AQ43" s="72"/>
      <c r="AR43" s="70"/>
    </row>
    <row r="44" s="1" customFormat="1">
      <c r="B44" s="44"/>
      <c r="C44" s="74" t="s">
        <v>25</v>
      </c>
      <c r="D44" s="72"/>
      <c r="E44" s="72"/>
      <c r="F44" s="72"/>
      <c r="G44" s="72"/>
      <c r="H44" s="72"/>
      <c r="I44" s="72"/>
      <c r="J44" s="72"/>
      <c r="K44" s="72"/>
      <c r="L44" s="82" t="str">
        <f>IF(K8="","",K8)</f>
        <v xml:space="preserve"> </v>
      </c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2"/>
      <c r="AB44" s="72"/>
      <c r="AC44" s="72"/>
      <c r="AD44" s="72"/>
      <c r="AE44" s="72"/>
      <c r="AF44" s="72"/>
      <c r="AG44" s="72"/>
      <c r="AH44" s="72"/>
      <c r="AI44" s="74" t="s">
        <v>27</v>
      </c>
      <c r="AJ44" s="72"/>
      <c r="AK44" s="72"/>
      <c r="AL44" s="72"/>
      <c r="AM44" s="83" t="str">
        <f>IF(AN8= "","",AN8)</f>
        <v>18. 12. 2017</v>
      </c>
      <c r="AN44" s="83"/>
      <c r="AO44" s="72"/>
      <c r="AP44" s="72"/>
      <c r="AQ44" s="72"/>
      <c r="AR44" s="70"/>
    </row>
    <row r="45" s="1" customFormat="1" ht="6.96" customHeight="1">
      <c r="B45" s="44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72"/>
      <c r="Z45" s="72"/>
      <c r="AA45" s="72"/>
      <c r="AB45" s="72"/>
      <c r="AC45" s="72"/>
      <c r="AD45" s="72"/>
      <c r="AE45" s="72"/>
      <c r="AF45" s="72"/>
      <c r="AG45" s="72"/>
      <c r="AH45" s="72"/>
      <c r="AI45" s="72"/>
      <c r="AJ45" s="72"/>
      <c r="AK45" s="72"/>
      <c r="AL45" s="72"/>
      <c r="AM45" s="72"/>
      <c r="AN45" s="72"/>
      <c r="AO45" s="72"/>
      <c r="AP45" s="72"/>
      <c r="AQ45" s="72"/>
      <c r="AR45" s="70"/>
    </row>
    <row r="46" s="1" customFormat="1">
      <c r="B46" s="44"/>
      <c r="C46" s="74" t="s">
        <v>31</v>
      </c>
      <c r="D46" s="72"/>
      <c r="E46" s="72"/>
      <c r="F46" s="72"/>
      <c r="G46" s="72"/>
      <c r="H46" s="72"/>
      <c r="I46" s="72"/>
      <c r="J46" s="72"/>
      <c r="K46" s="72"/>
      <c r="L46" s="75" t="str">
        <f>IF(E11= "","",E11)</f>
        <v xml:space="preserve"> </v>
      </c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72"/>
      <c r="Z46" s="72"/>
      <c r="AA46" s="72"/>
      <c r="AB46" s="72"/>
      <c r="AC46" s="72"/>
      <c r="AD46" s="72"/>
      <c r="AE46" s="72"/>
      <c r="AF46" s="72"/>
      <c r="AG46" s="72"/>
      <c r="AH46" s="72"/>
      <c r="AI46" s="74" t="s">
        <v>36</v>
      </c>
      <c r="AJ46" s="72"/>
      <c r="AK46" s="72"/>
      <c r="AL46" s="72"/>
      <c r="AM46" s="75" t="str">
        <f>IF(E17="","",E17)</f>
        <v xml:space="preserve"> </v>
      </c>
      <c r="AN46" s="75"/>
      <c r="AO46" s="75"/>
      <c r="AP46" s="75"/>
      <c r="AQ46" s="72"/>
      <c r="AR46" s="70"/>
      <c r="AS46" s="84" t="s">
        <v>53</v>
      </c>
      <c r="AT46" s="85"/>
      <c r="AU46" s="86"/>
      <c r="AV46" s="86"/>
      <c r="AW46" s="86"/>
      <c r="AX46" s="86"/>
      <c r="AY46" s="86"/>
      <c r="AZ46" s="86"/>
      <c r="BA46" s="86"/>
      <c r="BB46" s="86"/>
      <c r="BC46" s="86"/>
      <c r="BD46" s="87"/>
    </row>
    <row r="47" s="1" customFormat="1">
      <c r="B47" s="44"/>
      <c r="C47" s="74" t="s">
        <v>34</v>
      </c>
      <c r="D47" s="72"/>
      <c r="E47" s="72"/>
      <c r="F47" s="72"/>
      <c r="G47" s="72"/>
      <c r="H47" s="72"/>
      <c r="I47" s="72"/>
      <c r="J47" s="72"/>
      <c r="K47" s="72"/>
      <c r="L47" s="75" t="str">
        <f>IF(E14= "Vyplň údaj","",E14)</f>
        <v/>
      </c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72"/>
      <c r="Z47" s="72"/>
      <c r="AA47" s="72"/>
      <c r="AB47" s="72"/>
      <c r="AC47" s="72"/>
      <c r="AD47" s="72"/>
      <c r="AE47" s="72"/>
      <c r="AF47" s="72"/>
      <c r="AG47" s="72"/>
      <c r="AH47" s="72"/>
      <c r="AI47" s="72"/>
      <c r="AJ47" s="72"/>
      <c r="AK47" s="72"/>
      <c r="AL47" s="72"/>
      <c r="AM47" s="72"/>
      <c r="AN47" s="72"/>
      <c r="AO47" s="72"/>
      <c r="AP47" s="72"/>
      <c r="AQ47" s="72"/>
      <c r="AR47" s="70"/>
      <c r="AS47" s="88"/>
      <c r="AT47" s="89"/>
      <c r="AU47" s="90"/>
      <c r="AV47" s="90"/>
      <c r="AW47" s="90"/>
      <c r="AX47" s="90"/>
      <c r="AY47" s="90"/>
      <c r="AZ47" s="90"/>
      <c r="BA47" s="90"/>
      <c r="BB47" s="90"/>
      <c r="BC47" s="90"/>
      <c r="BD47" s="91"/>
    </row>
    <row r="48" s="1" customFormat="1" ht="10.8" customHeight="1">
      <c r="B48" s="44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2"/>
      <c r="AI48" s="72"/>
      <c r="AJ48" s="72"/>
      <c r="AK48" s="72"/>
      <c r="AL48" s="72"/>
      <c r="AM48" s="72"/>
      <c r="AN48" s="72"/>
      <c r="AO48" s="72"/>
      <c r="AP48" s="72"/>
      <c r="AQ48" s="72"/>
      <c r="AR48" s="70"/>
      <c r="AS48" s="92"/>
      <c r="AT48" s="53"/>
      <c r="AU48" s="45"/>
      <c r="AV48" s="45"/>
      <c r="AW48" s="45"/>
      <c r="AX48" s="45"/>
      <c r="AY48" s="45"/>
      <c r="AZ48" s="45"/>
      <c r="BA48" s="45"/>
      <c r="BB48" s="45"/>
      <c r="BC48" s="45"/>
      <c r="BD48" s="93"/>
    </row>
    <row r="49" s="1" customFormat="1" ht="29.28" customHeight="1">
      <c r="B49" s="44"/>
      <c r="C49" s="94" t="s">
        <v>54</v>
      </c>
      <c r="D49" s="95"/>
      <c r="E49" s="95"/>
      <c r="F49" s="95"/>
      <c r="G49" s="95"/>
      <c r="H49" s="96"/>
      <c r="I49" s="97" t="s">
        <v>55</v>
      </c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5"/>
      <c r="AC49" s="95"/>
      <c r="AD49" s="95"/>
      <c r="AE49" s="95"/>
      <c r="AF49" s="95"/>
      <c r="AG49" s="98" t="s">
        <v>56</v>
      </c>
      <c r="AH49" s="95"/>
      <c r="AI49" s="95"/>
      <c r="AJ49" s="95"/>
      <c r="AK49" s="95"/>
      <c r="AL49" s="95"/>
      <c r="AM49" s="95"/>
      <c r="AN49" s="97" t="s">
        <v>57</v>
      </c>
      <c r="AO49" s="95"/>
      <c r="AP49" s="95"/>
      <c r="AQ49" s="99" t="s">
        <v>58</v>
      </c>
      <c r="AR49" s="70"/>
      <c r="AS49" s="100" t="s">
        <v>59</v>
      </c>
      <c r="AT49" s="101" t="s">
        <v>60</v>
      </c>
      <c r="AU49" s="101" t="s">
        <v>61</v>
      </c>
      <c r="AV49" s="101" t="s">
        <v>62</v>
      </c>
      <c r="AW49" s="101" t="s">
        <v>63</v>
      </c>
      <c r="AX49" s="101" t="s">
        <v>64</v>
      </c>
      <c r="AY49" s="101" t="s">
        <v>65</v>
      </c>
      <c r="AZ49" s="101" t="s">
        <v>66</v>
      </c>
      <c r="BA49" s="101" t="s">
        <v>67</v>
      </c>
      <c r="BB49" s="101" t="s">
        <v>68</v>
      </c>
      <c r="BC49" s="101" t="s">
        <v>69</v>
      </c>
      <c r="BD49" s="102" t="s">
        <v>70</v>
      </c>
    </row>
    <row r="50" s="1" customFormat="1" ht="10.8" customHeight="1">
      <c r="B50" s="44"/>
      <c r="C50" s="72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2"/>
      <c r="AF50" s="72"/>
      <c r="AG50" s="72"/>
      <c r="AH50" s="72"/>
      <c r="AI50" s="72"/>
      <c r="AJ50" s="72"/>
      <c r="AK50" s="72"/>
      <c r="AL50" s="72"/>
      <c r="AM50" s="72"/>
      <c r="AN50" s="72"/>
      <c r="AO50" s="72"/>
      <c r="AP50" s="72"/>
      <c r="AQ50" s="72"/>
      <c r="AR50" s="70"/>
      <c r="AS50" s="103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5"/>
    </row>
    <row r="51" s="4" customFormat="1" ht="32.4" customHeight="1">
      <c r="B51" s="77"/>
      <c r="C51" s="106" t="s">
        <v>71</v>
      </c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107"/>
      <c r="T51" s="107"/>
      <c r="U51" s="107"/>
      <c r="V51" s="107"/>
      <c r="W51" s="107"/>
      <c r="X51" s="107"/>
      <c r="Y51" s="107"/>
      <c r="Z51" s="107"/>
      <c r="AA51" s="107"/>
      <c r="AB51" s="107"/>
      <c r="AC51" s="107"/>
      <c r="AD51" s="107"/>
      <c r="AE51" s="107"/>
      <c r="AF51" s="107"/>
      <c r="AG51" s="108">
        <f>ROUND(SUM(AG52:AG60),2)</f>
        <v>0</v>
      </c>
      <c r="AH51" s="108"/>
      <c r="AI51" s="108"/>
      <c r="AJ51" s="108"/>
      <c r="AK51" s="108"/>
      <c r="AL51" s="108"/>
      <c r="AM51" s="108"/>
      <c r="AN51" s="109">
        <f>SUM(AG51,AT51)</f>
        <v>0</v>
      </c>
      <c r="AO51" s="109"/>
      <c r="AP51" s="109"/>
      <c r="AQ51" s="110" t="s">
        <v>22</v>
      </c>
      <c r="AR51" s="81"/>
      <c r="AS51" s="111">
        <f>ROUND(SUM(AS52:AS60),2)</f>
        <v>0</v>
      </c>
      <c r="AT51" s="112">
        <f>ROUND(SUM(AV51:AW51),2)</f>
        <v>0</v>
      </c>
      <c r="AU51" s="113">
        <f>ROUND(SUM(AU52:AU60),5)</f>
        <v>0</v>
      </c>
      <c r="AV51" s="112">
        <f>ROUND(AZ51*L26,2)</f>
        <v>0</v>
      </c>
      <c r="AW51" s="112">
        <f>ROUND(BA51*L27,2)</f>
        <v>0</v>
      </c>
      <c r="AX51" s="112">
        <f>ROUND(BB51*L26,2)</f>
        <v>0</v>
      </c>
      <c r="AY51" s="112">
        <f>ROUND(BC51*L27,2)</f>
        <v>0</v>
      </c>
      <c r="AZ51" s="112">
        <f>ROUND(SUM(AZ52:AZ60),2)</f>
        <v>0</v>
      </c>
      <c r="BA51" s="112">
        <f>ROUND(SUM(BA52:BA60),2)</f>
        <v>0</v>
      </c>
      <c r="BB51" s="112">
        <f>ROUND(SUM(BB52:BB60),2)</f>
        <v>0</v>
      </c>
      <c r="BC51" s="112">
        <f>ROUND(SUM(BC52:BC60),2)</f>
        <v>0</v>
      </c>
      <c r="BD51" s="114">
        <f>ROUND(SUM(BD52:BD60),2)</f>
        <v>0</v>
      </c>
      <c r="BS51" s="115" t="s">
        <v>72</v>
      </c>
      <c r="BT51" s="115" t="s">
        <v>73</v>
      </c>
      <c r="BU51" s="116" t="s">
        <v>74</v>
      </c>
      <c r="BV51" s="115" t="s">
        <v>75</v>
      </c>
      <c r="BW51" s="115" t="s">
        <v>7</v>
      </c>
      <c r="BX51" s="115" t="s">
        <v>76</v>
      </c>
      <c r="CL51" s="115" t="s">
        <v>22</v>
      </c>
    </row>
    <row r="52" s="5" customFormat="1" ht="31.5" customHeight="1">
      <c r="A52" s="117" t="s">
        <v>77</v>
      </c>
      <c r="B52" s="118"/>
      <c r="C52" s="119"/>
      <c r="D52" s="120" t="s">
        <v>78</v>
      </c>
      <c r="E52" s="120"/>
      <c r="F52" s="120"/>
      <c r="G52" s="120"/>
      <c r="H52" s="120"/>
      <c r="I52" s="121"/>
      <c r="J52" s="120" t="s">
        <v>79</v>
      </c>
      <c r="K52" s="120"/>
      <c r="L52" s="120"/>
      <c r="M52" s="120"/>
      <c r="N52" s="120"/>
      <c r="O52" s="120"/>
      <c r="P52" s="120"/>
      <c r="Q52" s="120"/>
      <c r="R52" s="120"/>
      <c r="S52" s="120"/>
      <c r="T52" s="120"/>
      <c r="U52" s="120"/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2">
        <f>'TRASA10-ČÁST -  Komunikac...'!J27</f>
        <v>0</v>
      </c>
      <c r="AH52" s="121"/>
      <c r="AI52" s="121"/>
      <c r="AJ52" s="121"/>
      <c r="AK52" s="121"/>
      <c r="AL52" s="121"/>
      <c r="AM52" s="121"/>
      <c r="AN52" s="122">
        <f>SUM(AG52,AT52)</f>
        <v>0</v>
      </c>
      <c r="AO52" s="121"/>
      <c r="AP52" s="121"/>
      <c r="AQ52" s="123" t="s">
        <v>80</v>
      </c>
      <c r="AR52" s="124"/>
      <c r="AS52" s="125">
        <v>0</v>
      </c>
      <c r="AT52" s="126">
        <f>ROUND(SUM(AV52:AW52),2)</f>
        <v>0</v>
      </c>
      <c r="AU52" s="127">
        <f>'TRASA10-ČÁST -  Komunikac...'!P84</f>
        <v>0</v>
      </c>
      <c r="AV52" s="126">
        <f>'TRASA10-ČÁST -  Komunikac...'!J30</f>
        <v>0</v>
      </c>
      <c r="AW52" s="126">
        <f>'TRASA10-ČÁST -  Komunikac...'!J31</f>
        <v>0</v>
      </c>
      <c r="AX52" s="126">
        <f>'TRASA10-ČÁST -  Komunikac...'!J32</f>
        <v>0</v>
      </c>
      <c r="AY52" s="126">
        <f>'TRASA10-ČÁST -  Komunikac...'!J33</f>
        <v>0</v>
      </c>
      <c r="AZ52" s="126">
        <f>'TRASA10-ČÁST -  Komunikac...'!F30</f>
        <v>0</v>
      </c>
      <c r="BA52" s="126">
        <f>'TRASA10-ČÁST -  Komunikac...'!F31</f>
        <v>0</v>
      </c>
      <c r="BB52" s="126">
        <f>'TRASA10-ČÁST -  Komunikac...'!F32</f>
        <v>0</v>
      </c>
      <c r="BC52" s="126">
        <f>'TRASA10-ČÁST -  Komunikac...'!F33</f>
        <v>0</v>
      </c>
      <c r="BD52" s="128">
        <f>'TRASA10-ČÁST -  Komunikac...'!F34</f>
        <v>0</v>
      </c>
      <c r="BT52" s="129" t="s">
        <v>24</v>
      </c>
      <c r="BV52" s="129" t="s">
        <v>75</v>
      </c>
      <c r="BW52" s="129" t="s">
        <v>81</v>
      </c>
      <c r="BX52" s="129" t="s">
        <v>7</v>
      </c>
      <c r="CL52" s="129" t="s">
        <v>22</v>
      </c>
      <c r="CM52" s="129" t="s">
        <v>82</v>
      </c>
    </row>
    <row r="53" s="5" customFormat="1" ht="31.5" customHeight="1">
      <c r="A53" s="117" t="s">
        <v>77</v>
      </c>
      <c r="B53" s="118"/>
      <c r="C53" s="119"/>
      <c r="D53" s="120" t="s">
        <v>83</v>
      </c>
      <c r="E53" s="120"/>
      <c r="F53" s="120"/>
      <c r="G53" s="120"/>
      <c r="H53" s="120"/>
      <c r="I53" s="121"/>
      <c r="J53" s="120" t="s">
        <v>84</v>
      </c>
      <c r="K53" s="120"/>
      <c r="L53" s="120"/>
      <c r="M53" s="120"/>
      <c r="N53" s="120"/>
      <c r="O53" s="120"/>
      <c r="P53" s="120"/>
      <c r="Q53" s="120"/>
      <c r="R53" s="120"/>
      <c r="S53" s="120"/>
      <c r="T53" s="120"/>
      <c r="U53" s="120"/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2">
        <f>'TRASA11-ČÁST -  Komunikac...'!J27</f>
        <v>0</v>
      </c>
      <c r="AH53" s="121"/>
      <c r="AI53" s="121"/>
      <c r="AJ53" s="121"/>
      <c r="AK53" s="121"/>
      <c r="AL53" s="121"/>
      <c r="AM53" s="121"/>
      <c r="AN53" s="122">
        <f>SUM(AG53,AT53)</f>
        <v>0</v>
      </c>
      <c r="AO53" s="121"/>
      <c r="AP53" s="121"/>
      <c r="AQ53" s="123" t="s">
        <v>80</v>
      </c>
      <c r="AR53" s="124"/>
      <c r="AS53" s="125">
        <v>0</v>
      </c>
      <c r="AT53" s="126">
        <f>ROUND(SUM(AV53:AW53),2)</f>
        <v>0</v>
      </c>
      <c r="AU53" s="127">
        <f>'TRASA11-ČÁST -  Komunikac...'!P84</f>
        <v>0</v>
      </c>
      <c r="AV53" s="126">
        <f>'TRASA11-ČÁST -  Komunikac...'!J30</f>
        <v>0</v>
      </c>
      <c r="AW53" s="126">
        <f>'TRASA11-ČÁST -  Komunikac...'!J31</f>
        <v>0</v>
      </c>
      <c r="AX53" s="126">
        <f>'TRASA11-ČÁST -  Komunikac...'!J32</f>
        <v>0</v>
      </c>
      <c r="AY53" s="126">
        <f>'TRASA11-ČÁST -  Komunikac...'!J33</f>
        <v>0</v>
      </c>
      <c r="AZ53" s="126">
        <f>'TRASA11-ČÁST -  Komunikac...'!F30</f>
        <v>0</v>
      </c>
      <c r="BA53" s="126">
        <f>'TRASA11-ČÁST -  Komunikac...'!F31</f>
        <v>0</v>
      </c>
      <c r="BB53" s="126">
        <f>'TRASA11-ČÁST -  Komunikac...'!F32</f>
        <v>0</v>
      </c>
      <c r="BC53" s="126">
        <f>'TRASA11-ČÁST -  Komunikac...'!F33</f>
        <v>0</v>
      </c>
      <c r="BD53" s="128">
        <f>'TRASA11-ČÁST -  Komunikac...'!F34</f>
        <v>0</v>
      </c>
      <c r="BT53" s="129" t="s">
        <v>24</v>
      </c>
      <c r="BV53" s="129" t="s">
        <v>75</v>
      </c>
      <c r="BW53" s="129" t="s">
        <v>85</v>
      </c>
      <c r="BX53" s="129" t="s">
        <v>7</v>
      </c>
      <c r="CL53" s="129" t="s">
        <v>22</v>
      </c>
      <c r="CM53" s="129" t="s">
        <v>82</v>
      </c>
    </row>
    <row r="54" s="5" customFormat="1" ht="31.5" customHeight="1">
      <c r="A54" s="117" t="s">
        <v>77</v>
      </c>
      <c r="B54" s="118"/>
      <c r="C54" s="119"/>
      <c r="D54" s="120" t="s">
        <v>86</v>
      </c>
      <c r="E54" s="120"/>
      <c r="F54" s="120"/>
      <c r="G54" s="120"/>
      <c r="H54" s="120"/>
      <c r="I54" s="121"/>
      <c r="J54" s="120" t="s">
        <v>87</v>
      </c>
      <c r="K54" s="120"/>
      <c r="L54" s="120"/>
      <c r="M54" s="120"/>
      <c r="N54" s="120"/>
      <c r="O54" s="120"/>
      <c r="P54" s="120"/>
      <c r="Q54" s="120"/>
      <c r="R54" s="120"/>
      <c r="S54" s="120"/>
      <c r="T54" s="120"/>
      <c r="U54" s="120"/>
      <c r="V54" s="120"/>
      <c r="W54" s="120"/>
      <c r="X54" s="120"/>
      <c r="Y54" s="120"/>
      <c r="Z54" s="120"/>
      <c r="AA54" s="120"/>
      <c r="AB54" s="120"/>
      <c r="AC54" s="120"/>
      <c r="AD54" s="120"/>
      <c r="AE54" s="120"/>
      <c r="AF54" s="120"/>
      <c r="AG54" s="122">
        <f>'TRASA1-ČÁST - Komunikace ...'!J27</f>
        <v>0</v>
      </c>
      <c r="AH54" s="121"/>
      <c r="AI54" s="121"/>
      <c r="AJ54" s="121"/>
      <c r="AK54" s="121"/>
      <c r="AL54" s="121"/>
      <c r="AM54" s="121"/>
      <c r="AN54" s="122">
        <f>SUM(AG54,AT54)</f>
        <v>0</v>
      </c>
      <c r="AO54" s="121"/>
      <c r="AP54" s="121"/>
      <c r="AQ54" s="123" t="s">
        <v>80</v>
      </c>
      <c r="AR54" s="124"/>
      <c r="AS54" s="125">
        <v>0</v>
      </c>
      <c r="AT54" s="126">
        <f>ROUND(SUM(AV54:AW54),2)</f>
        <v>0</v>
      </c>
      <c r="AU54" s="127">
        <f>'TRASA1-ČÁST - Komunikace ...'!P85</f>
        <v>0</v>
      </c>
      <c r="AV54" s="126">
        <f>'TRASA1-ČÁST - Komunikace ...'!J30</f>
        <v>0</v>
      </c>
      <c r="AW54" s="126">
        <f>'TRASA1-ČÁST - Komunikace ...'!J31</f>
        <v>0</v>
      </c>
      <c r="AX54" s="126">
        <f>'TRASA1-ČÁST - Komunikace ...'!J32</f>
        <v>0</v>
      </c>
      <c r="AY54" s="126">
        <f>'TRASA1-ČÁST - Komunikace ...'!J33</f>
        <v>0</v>
      </c>
      <c r="AZ54" s="126">
        <f>'TRASA1-ČÁST - Komunikace ...'!F30</f>
        <v>0</v>
      </c>
      <c r="BA54" s="126">
        <f>'TRASA1-ČÁST - Komunikace ...'!F31</f>
        <v>0</v>
      </c>
      <c r="BB54" s="126">
        <f>'TRASA1-ČÁST - Komunikace ...'!F32</f>
        <v>0</v>
      </c>
      <c r="BC54" s="126">
        <f>'TRASA1-ČÁST - Komunikace ...'!F33</f>
        <v>0</v>
      </c>
      <c r="BD54" s="128">
        <f>'TRASA1-ČÁST - Komunikace ...'!F34</f>
        <v>0</v>
      </c>
      <c r="BT54" s="129" t="s">
        <v>24</v>
      </c>
      <c r="BV54" s="129" t="s">
        <v>75</v>
      </c>
      <c r="BW54" s="129" t="s">
        <v>88</v>
      </c>
      <c r="BX54" s="129" t="s">
        <v>7</v>
      </c>
      <c r="CL54" s="129" t="s">
        <v>22</v>
      </c>
      <c r="CM54" s="129" t="s">
        <v>82</v>
      </c>
    </row>
    <row r="55" s="5" customFormat="1" ht="31.5" customHeight="1">
      <c r="A55" s="117" t="s">
        <v>77</v>
      </c>
      <c r="B55" s="118"/>
      <c r="C55" s="119"/>
      <c r="D55" s="120" t="s">
        <v>89</v>
      </c>
      <c r="E55" s="120"/>
      <c r="F55" s="120"/>
      <c r="G55" s="120"/>
      <c r="H55" s="120"/>
      <c r="I55" s="121"/>
      <c r="J55" s="120" t="s">
        <v>90</v>
      </c>
      <c r="K55" s="120"/>
      <c r="L55" s="120"/>
      <c r="M55" s="120"/>
      <c r="N55" s="120"/>
      <c r="O55" s="120"/>
      <c r="P55" s="120"/>
      <c r="Q55" s="120"/>
      <c r="R55" s="120"/>
      <c r="S55" s="120"/>
      <c r="T55" s="120"/>
      <c r="U55" s="120"/>
      <c r="V55" s="120"/>
      <c r="W55" s="120"/>
      <c r="X55" s="120"/>
      <c r="Y55" s="120"/>
      <c r="Z55" s="120"/>
      <c r="AA55" s="120"/>
      <c r="AB55" s="120"/>
      <c r="AC55" s="120"/>
      <c r="AD55" s="120"/>
      <c r="AE55" s="120"/>
      <c r="AF55" s="120"/>
      <c r="AG55" s="122">
        <f>'TRASA2-ČÁST -  Komunikace...'!J27</f>
        <v>0</v>
      </c>
      <c r="AH55" s="121"/>
      <c r="AI55" s="121"/>
      <c r="AJ55" s="121"/>
      <c r="AK55" s="121"/>
      <c r="AL55" s="121"/>
      <c r="AM55" s="121"/>
      <c r="AN55" s="122">
        <f>SUM(AG55,AT55)</f>
        <v>0</v>
      </c>
      <c r="AO55" s="121"/>
      <c r="AP55" s="121"/>
      <c r="AQ55" s="123" t="s">
        <v>80</v>
      </c>
      <c r="AR55" s="124"/>
      <c r="AS55" s="125">
        <v>0</v>
      </c>
      <c r="AT55" s="126">
        <f>ROUND(SUM(AV55:AW55),2)</f>
        <v>0</v>
      </c>
      <c r="AU55" s="127">
        <f>'TRASA2-ČÁST -  Komunikace...'!P82</f>
        <v>0</v>
      </c>
      <c r="AV55" s="126">
        <f>'TRASA2-ČÁST -  Komunikace...'!J30</f>
        <v>0</v>
      </c>
      <c r="AW55" s="126">
        <f>'TRASA2-ČÁST -  Komunikace...'!J31</f>
        <v>0</v>
      </c>
      <c r="AX55" s="126">
        <f>'TRASA2-ČÁST -  Komunikace...'!J32</f>
        <v>0</v>
      </c>
      <c r="AY55" s="126">
        <f>'TRASA2-ČÁST -  Komunikace...'!J33</f>
        <v>0</v>
      </c>
      <c r="AZ55" s="126">
        <f>'TRASA2-ČÁST -  Komunikace...'!F30</f>
        <v>0</v>
      </c>
      <c r="BA55" s="126">
        <f>'TRASA2-ČÁST -  Komunikace...'!F31</f>
        <v>0</v>
      </c>
      <c r="BB55" s="126">
        <f>'TRASA2-ČÁST -  Komunikace...'!F32</f>
        <v>0</v>
      </c>
      <c r="BC55" s="126">
        <f>'TRASA2-ČÁST -  Komunikace...'!F33</f>
        <v>0</v>
      </c>
      <c r="BD55" s="128">
        <f>'TRASA2-ČÁST -  Komunikace...'!F34</f>
        <v>0</v>
      </c>
      <c r="BT55" s="129" t="s">
        <v>24</v>
      </c>
      <c r="BV55" s="129" t="s">
        <v>75</v>
      </c>
      <c r="BW55" s="129" t="s">
        <v>91</v>
      </c>
      <c r="BX55" s="129" t="s">
        <v>7</v>
      </c>
      <c r="CL55" s="129" t="s">
        <v>22</v>
      </c>
      <c r="CM55" s="129" t="s">
        <v>82</v>
      </c>
    </row>
    <row r="56" s="5" customFormat="1" ht="31.5" customHeight="1">
      <c r="A56" s="117" t="s">
        <v>77</v>
      </c>
      <c r="B56" s="118"/>
      <c r="C56" s="119"/>
      <c r="D56" s="120" t="s">
        <v>92</v>
      </c>
      <c r="E56" s="120"/>
      <c r="F56" s="120"/>
      <c r="G56" s="120"/>
      <c r="H56" s="120"/>
      <c r="I56" s="121"/>
      <c r="J56" s="120" t="s">
        <v>93</v>
      </c>
      <c r="K56" s="120"/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2">
        <f>'TRASA4-ČÁST -  Komunikace...'!J27</f>
        <v>0</v>
      </c>
      <c r="AH56" s="121"/>
      <c r="AI56" s="121"/>
      <c r="AJ56" s="121"/>
      <c r="AK56" s="121"/>
      <c r="AL56" s="121"/>
      <c r="AM56" s="121"/>
      <c r="AN56" s="122">
        <f>SUM(AG56,AT56)</f>
        <v>0</v>
      </c>
      <c r="AO56" s="121"/>
      <c r="AP56" s="121"/>
      <c r="AQ56" s="123" t="s">
        <v>80</v>
      </c>
      <c r="AR56" s="124"/>
      <c r="AS56" s="125">
        <v>0</v>
      </c>
      <c r="AT56" s="126">
        <f>ROUND(SUM(AV56:AW56),2)</f>
        <v>0</v>
      </c>
      <c r="AU56" s="127">
        <f>'TRASA4-ČÁST -  Komunikace...'!P82</f>
        <v>0</v>
      </c>
      <c r="AV56" s="126">
        <f>'TRASA4-ČÁST -  Komunikace...'!J30</f>
        <v>0</v>
      </c>
      <c r="AW56" s="126">
        <f>'TRASA4-ČÁST -  Komunikace...'!J31</f>
        <v>0</v>
      </c>
      <c r="AX56" s="126">
        <f>'TRASA4-ČÁST -  Komunikace...'!J32</f>
        <v>0</v>
      </c>
      <c r="AY56" s="126">
        <f>'TRASA4-ČÁST -  Komunikace...'!J33</f>
        <v>0</v>
      </c>
      <c r="AZ56" s="126">
        <f>'TRASA4-ČÁST -  Komunikace...'!F30</f>
        <v>0</v>
      </c>
      <c r="BA56" s="126">
        <f>'TRASA4-ČÁST -  Komunikace...'!F31</f>
        <v>0</v>
      </c>
      <c r="BB56" s="126">
        <f>'TRASA4-ČÁST -  Komunikace...'!F32</f>
        <v>0</v>
      </c>
      <c r="BC56" s="126">
        <f>'TRASA4-ČÁST -  Komunikace...'!F33</f>
        <v>0</v>
      </c>
      <c r="BD56" s="128">
        <f>'TRASA4-ČÁST -  Komunikace...'!F34</f>
        <v>0</v>
      </c>
      <c r="BT56" s="129" t="s">
        <v>24</v>
      </c>
      <c r="BV56" s="129" t="s">
        <v>75</v>
      </c>
      <c r="BW56" s="129" t="s">
        <v>94</v>
      </c>
      <c r="BX56" s="129" t="s">
        <v>7</v>
      </c>
      <c r="CL56" s="129" t="s">
        <v>22</v>
      </c>
      <c r="CM56" s="129" t="s">
        <v>82</v>
      </c>
    </row>
    <row r="57" s="5" customFormat="1" ht="31.5" customHeight="1">
      <c r="A57" s="117" t="s">
        <v>77</v>
      </c>
      <c r="B57" s="118"/>
      <c r="C57" s="119"/>
      <c r="D57" s="120" t="s">
        <v>95</v>
      </c>
      <c r="E57" s="120"/>
      <c r="F57" s="120"/>
      <c r="G57" s="120"/>
      <c r="H57" s="120"/>
      <c r="I57" s="121"/>
      <c r="J57" s="120" t="s">
        <v>96</v>
      </c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2">
        <f>'TRASA6-ČÁST -  Komunikace...'!J27</f>
        <v>0</v>
      </c>
      <c r="AH57" s="121"/>
      <c r="AI57" s="121"/>
      <c r="AJ57" s="121"/>
      <c r="AK57" s="121"/>
      <c r="AL57" s="121"/>
      <c r="AM57" s="121"/>
      <c r="AN57" s="122">
        <f>SUM(AG57,AT57)</f>
        <v>0</v>
      </c>
      <c r="AO57" s="121"/>
      <c r="AP57" s="121"/>
      <c r="AQ57" s="123" t="s">
        <v>80</v>
      </c>
      <c r="AR57" s="124"/>
      <c r="AS57" s="125">
        <v>0</v>
      </c>
      <c r="AT57" s="126">
        <f>ROUND(SUM(AV57:AW57),2)</f>
        <v>0</v>
      </c>
      <c r="AU57" s="127">
        <f>'TRASA6-ČÁST -  Komunikace...'!P84</f>
        <v>0</v>
      </c>
      <c r="AV57" s="126">
        <f>'TRASA6-ČÁST -  Komunikace...'!J30</f>
        <v>0</v>
      </c>
      <c r="AW57" s="126">
        <f>'TRASA6-ČÁST -  Komunikace...'!J31</f>
        <v>0</v>
      </c>
      <c r="AX57" s="126">
        <f>'TRASA6-ČÁST -  Komunikace...'!J32</f>
        <v>0</v>
      </c>
      <c r="AY57" s="126">
        <f>'TRASA6-ČÁST -  Komunikace...'!J33</f>
        <v>0</v>
      </c>
      <c r="AZ57" s="126">
        <f>'TRASA6-ČÁST -  Komunikace...'!F30</f>
        <v>0</v>
      </c>
      <c r="BA57" s="126">
        <f>'TRASA6-ČÁST -  Komunikace...'!F31</f>
        <v>0</v>
      </c>
      <c r="BB57" s="126">
        <f>'TRASA6-ČÁST -  Komunikace...'!F32</f>
        <v>0</v>
      </c>
      <c r="BC57" s="126">
        <f>'TRASA6-ČÁST -  Komunikace...'!F33</f>
        <v>0</v>
      </c>
      <c r="BD57" s="128">
        <f>'TRASA6-ČÁST -  Komunikace...'!F34</f>
        <v>0</v>
      </c>
      <c r="BT57" s="129" t="s">
        <v>24</v>
      </c>
      <c r="BV57" s="129" t="s">
        <v>75</v>
      </c>
      <c r="BW57" s="129" t="s">
        <v>97</v>
      </c>
      <c r="BX57" s="129" t="s">
        <v>7</v>
      </c>
      <c r="CL57" s="129" t="s">
        <v>22</v>
      </c>
      <c r="CM57" s="129" t="s">
        <v>82</v>
      </c>
    </row>
    <row r="58" s="5" customFormat="1" ht="31.5" customHeight="1">
      <c r="A58" s="117" t="s">
        <v>77</v>
      </c>
      <c r="B58" s="118"/>
      <c r="C58" s="119"/>
      <c r="D58" s="120" t="s">
        <v>98</v>
      </c>
      <c r="E58" s="120"/>
      <c r="F58" s="120"/>
      <c r="G58" s="120"/>
      <c r="H58" s="120"/>
      <c r="I58" s="121"/>
      <c r="J58" s="120" t="s">
        <v>99</v>
      </c>
      <c r="K58" s="120"/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2">
        <f>'TRASA7-ČÁST -  Komunikace...'!J27</f>
        <v>0</v>
      </c>
      <c r="AH58" s="121"/>
      <c r="AI58" s="121"/>
      <c r="AJ58" s="121"/>
      <c r="AK58" s="121"/>
      <c r="AL58" s="121"/>
      <c r="AM58" s="121"/>
      <c r="AN58" s="122">
        <f>SUM(AG58,AT58)</f>
        <v>0</v>
      </c>
      <c r="AO58" s="121"/>
      <c r="AP58" s="121"/>
      <c r="AQ58" s="123" t="s">
        <v>80</v>
      </c>
      <c r="AR58" s="124"/>
      <c r="AS58" s="125">
        <v>0</v>
      </c>
      <c r="AT58" s="126">
        <f>ROUND(SUM(AV58:AW58),2)</f>
        <v>0</v>
      </c>
      <c r="AU58" s="127">
        <f>'TRASA7-ČÁST -  Komunikace...'!P84</f>
        <v>0</v>
      </c>
      <c r="AV58" s="126">
        <f>'TRASA7-ČÁST -  Komunikace...'!J30</f>
        <v>0</v>
      </c>
      <c r="AW58" s="126">
        <f>'TRASA7-ČÁST -  Komunikace...'!J31</f>
        <v>0</v>
      </c>
      <c r="AX58" s="126">
        <f>'TRASA7-ČÁST -  Komunikace...'!J32</f>
        <v>0</v>
      </c>
      <c r="AY58" s="126">
        <f>'TRASA7-ČÁST -  Komunikace...'!J33</f>
        <v>0</v>
      </c>
      <c r="AZ58" s="126">
        <f>'TRASA7-ČÁST -  Komunikace...'!F30</f>
        <v>0</v>
      </c>
      <c r="BA58" s="126">
        <f>'TRASA7-ČÁST -  Komunikace...'!F31</f>
        <v>0</v>
      </c>
      <c r="BB58" s="126">
        <f>'TRASA7-ČÁST -  Komunikace...'!F32</f>
        <v>0</v>
      </c>
      <c r="BC58" s="126">
        <f>'TRASA7-ČÁST -  Komunikace...'!F33</f>
        <v>0</v>
      </c>
      <c r="BD58" s="128">
        <f>'TRASA7-ČÁST -  Komunikace...'!F34</f>
        <v>0</v>
      </c>
      <c r="BT58" s="129" t="s">
        <v>24</v>
      </c>
      <c r="BV58" s="129" t="s">
        <v>75</v>
      </c>
      <c r="BW58" s="129" t="s">
        <v>100</v>
      </c>
      <c r="BX58" s="129" t="s">
        <v>7</v>
      </c>
      <c r="CL58" s="129" t="s">
        <v>22</v>
      </c>
      <c r="CM58" s="129" t="s">
        <v>82</v>
      </c>
    </row>
    <row r="59" s="5" customFormat="1" ht="31.5" customHeight="1">
      <c r="A59" s="117" t="s">
        <v>77</v>
      </c>
      <c r="B59" s="118"/>
      <c r="C59" s="119"/>
      <c r="D59" s="120" t="s">
        <v>101</v>
      </c>
      <c r="E59" s="120"/>
      <c r="F59" s="120"/>
      <c r="G59" s="120"/>
      <c r="H59" s="120"/>
      <c r="I59" s="121"/>
      <c r="J59" s="120" t="s">
        <v>102</v>
      </c>
      <c r="K59" s="120"/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2">
        <f>'TRASA8-ČÁST -  Komunikace...'!J27</f>
        <v>0</v>
      </c>
      <c r="AH59" s="121"/>
      <c r="AI59" s="121"/>
      <c r="AJ59" s="121"/>
      <c r="AK59" s="121"/>
      <c r="AL59" s="121"/>
      <c r="AM59" s="121"/>
      <c r="AN59" s="122">
        <f>SUM(AG59,AT59)</f>
        <v>0</v>
      </c>
      <c r="AO59" s="121"/>
      <c r="AP59" s="121"/>
      <c r="AQ59" s="123" t="s">
        <v>80</v>
      </c>
      <c r="AR59" s="124"/>
      <c r="AS59" s="125">
        <v>0</v>
      </c>
      <c r="AT59" s="126">
        <f>ROUND(SUM(AV59:AW59),2)</f>
        <v>0</v>
      </c>
      <c r="AU59" s="127">
        <f>'TRASA8-ČÁST -  Komunikace...'!P84</f>
        <v>0</v>
      </c>
      <c r="AV59" s="126">
        <f>'TRASA8-ČÁST -  Komunikace...'!J30</f>
        <v>0</v>
      </c>
      <c r="AW59" s="126">
        <f>'TRASA8-ČÁST -  Komunikace...'!J31</f>
        <v>0</v>
      </c>
      <c r="AX59" s="126">
        <f>'TRASA8-ČÁST -  Komunikace...'!J32</f>
        <v>0</v>
      </c>
      <c r="AY59" s="126">
        <f>'TRASA8-ČÁST -  Komunikace...'!J33</f>
        <v>0</v>
      </c>
      <c r="AZ59" s="126">
        <f>'TRASA8-ČÁST -  Komunikace...'!F30</f>
        <v>0</v>
      </c>
      <c r="BA59" s="126">
        <f>'TRASA8-ČÁST -  Komunikace...'!F31</f>
        <v>0</v>
      </c>
      <c r="BB59" s="126">
        <f>'TRASA8-ČÁST -  Komunikace...'!F32</f>
        <v>0</v>
      </c>
      <c r="BC59" s="126">
        <f>'TRASA8-ČÁST -  Komunikace...'!F33</f>
        <v>0</v>
      </c>
      <c r="BD59" s="128">
        <f>'TRASA8-ČÁST -  Komunikace...'!F34</f>
        <v>0</v>
      </c>
      <c r="BT59" s="129" t="s">
        <v>24</v>
      </c>
      <c r="BV59" s="129" t="s">
        <v>75</v>
      </c>
      <c r="BW59" s="129" t="s">
        <v>103</v>
      </c>
      <c r="BX59" s="129" t="s">
        <v>7</v>
      </c>
      <c r="CL59" s="129" t="s">
        <v>22</v>
      </c>
      <c r="CM59" s="129" t="s">
        <v>82</v>
      </c>
    </row>
    <row r="60" s="5" customFormat="1" ht="31.5" customHeight="1">
      <c r="A60" s="117" t="s">
        <v>77</v>
      </c>
      <c r="B60" s="118"/>
      <c r="C60" s="119"/>
      <c r="D60" s="120" t="s">
        <v>104</v>
      </c>
      <c r="E60" s="120"/>
      <c r="F60" s="120"/>
      <c r="G60" s="120"/>
      <c r="H60" s="120"/>
      <c r="I60" s="121"/>
      <c r="J60" s="120" t="s">
        <v>105</v>
      </c>
      <c r="K60" s="120"/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2">
        <f>'VRN-ČÁST - Vedlejší a ost...'!J27</f>
        <v>0</v>
      </c>
      <c r="AH60" s="121"/>
      <c r="AI60" s="121"/>
      <c r="AJ60" s="121"/>
      <c r="AK60" s="121"/>
      <c r="AL60" s="121"/>
      <c r="AM60" s="121"/>
      <c r="AN60" s="122">
        <f>SUM(AG60,AT60)</f>
        <v>0</v>
      </c>
      <c r="AO60" s="121"/>
      <c r="AP60" s="121"/>
      <c r="AQ60" s="123" t="s">
        <v>80</v>
      </c>
      <c r="AR60" s="124"/>
      <c r="AS60" s="130">
        <v>0</v>
      </c>
      <c r="AT60" s="131">
        <f>ROUND(SUM(AV60:AW60),2)</f>
        <v>0</v>
      </c>
      <c r="AU60" s="132">
        <f>'VRN-ČÁST - Vedlejší a ost...'!P79</f>
        <v>0</v>
      </c>
      <c r="AV60" s="131">
        <f>'VRN-ČÁST - Vedlejší a ost...'!J30</f>
        <v>0</v>
      </c>
      <c r="AW60" s="131">
        <f>'VRN-ČÁST - Vedlejší a ost...'!J31</f>
        <v>0</v>
      </c>
      <c r="AX60" s="131">
        <f>'VRN-ČÁST - Vedlejší a ost...'!J32</f>
        <v>0</v>
      </c>
      <c r="AY60" s="131">
        <f>'VRN-ČÁST - Vedlejší a ost...'!J33</f>
        <v>0</v>
      </c>
      <c r="AZ60" s="131">
        <f>'VRN-ČÁST - Vedlejší a ost...'!F30</f>
        <v>0</v>
      </c>
      <c r="BA60" s="131">
        <f>'VRN-ČÁST - Vedlejší a ost...'!F31</f>
        <v>0</v>
      </c>
      <c r="BB60" s="131">
        <f>'VRN-ČÁST - Vedlejší a ost...'!F32</f>
        <v>0</v>
      </c>
      <c r="BC60" s="131">
        <f>'VRN-ČÁST - Vedlejší a ost...'!F33</f>
        <v>0</v>
      </c>
      <c r="BD60" s="133">
        <f>'VRN-ČÁST - Vedlejší a ost...'!F34</f>
        <v>0</v>
      </c>
      <c r="BT60" s="129" t="s">
        <v>24</v>
      </c>
      <c r="BV60" s="129" t="s">
        <v>75</v>
      </c>
      <c r="BW60" s="129" t="s">
        <v>106</v>
      </c>
      <c r="BX60" s="129" t="s">
        <v>7</v>
      </c>
      <c r="CL60" s="129" t="s">
        <v>22</v>
      </c>
      <c r="CM60" s="129" t="s">
        <v>82</v>
      </c>
    </row>
    <row r="61" s="1" customFormat="1" ht="30" customHeight="1">
      <c r="B61" s="44"/>
      <c r="C61" s="72"/>
      <c r="D61" s="72"/>
      <c r="E61" s="72"/>
      <c r="F61" s="72"/>
      <c r="G61" s="72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2"/>
      <c r="AF61" s="72"/>
      <c r="AG61" s="72"/>
      <c r="AH61" s="72"/>
      <c r="AI61" s="72"/>
      <c r="AJ61" s="72"/>
      <c r="AK61" s="72"/>
      <c r="AL61" s="72"/>
      <c r="AM61" s="72"/>
      <c r="AN61" s="72"/>
      <c r="AO61" s="72"/>
      <c r="AP61" s="72"/>
      <c r="AQ61" s="72"/>
      <c r="AR61" s="70"/>
    </row>
    <row r="62" s="1" customFormat="1" ht="6.96" customHeight="1">
      <c r="B62" s="65"/>
      <c r="C62" s="66"/>
      <c r="D62" s="66"/>
      <c r="E62" s="66"/>
      <c r="F62" s="66"/>
      <c r="G62" s="66"/>
      <c r="H62" s="66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66"/>
      <c r="AM62" s="66"/>
      <c r="AN62" s="66"/>
      <c r="AO62" s="66"/>
      <c r="AP62" s="66"/>
      <c r="AQ62" s="66"/>
      <c r="AR62" s="70"/>
    </row>
  </sheetData>
  <sheetProtection sheet="1" formatColumns="0" formatRows="0" objects="1" scenarios="1" spinCount="100000" saltValue="G/xLjxO1ltN2jKOdW8Gn4WQYh84+dI0pJrqUckwpgAg2hnBNV31bXkINlCJ+VGRVr5o4HHoSZbwCNikZanfByQ==" hashValue="inSFSEym3wZg7z8bAgDXpr5Dn9fMJOpuFe/il7fy3EFp+KHR7Q1RBJ5FwN0T88cKKb7zcM9IbVaEGUoiHPL7FQ==" algorithmName="SHA-512" password="CC35"/>
  <mergeCells count="7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TRASA10-ČÁST -  Komunikac...'!C2" display="/"/>
    <hyperlink ref="A53" location="'TRASA11-ČÁST -  Komunikac...'!C2" display="/"/>
    <hyperlink ref="A54" location="'TRASA1-ČÁST - Komunikace ...'!C2" display="/"/>
    <hyperlink ref="A55" location="'TRASA2-ČÁST -  Komunikace...'!C2" display="/"/>
    <hyperlink ref="A56" location="'TRASA4-ČÁST -  Komunikace...'!C2" display="/"/>
    <hyperlink ref="A57" location="'TRASA6-ČÁST -  Komunikace...'!C2" display="/"/>
    <hyperlink ref="A58" location="'TRASA7-ČÁST -  Komunikace...'!C2" display="/"/>
    <hyperlink ref="A59" location="'TRASA8-ČÁST -  Komunikace...'!C2" display="/"/>
    <hyperlink ref="A60" location="'VRN-ČÁST - Vedlejší a ost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106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1147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ROUND(J79,2)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ROUND(SUM(BE79:BE96), 2)</f>
        <v>0</v>
      </c>
      <c r="G30" s="45"/>
      <c r="H30" s="45"/>
      <c r="I30" s="156">
        <v>0.20999999999999999</v>
      </c>
      <c r="J30" s="155">
        <f>ROUND(ROUND((SUM(BE79:BE96)),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ROUND(SUM(BF79:BF96), 2)</f>
        <v>0</v>
      </c>
      <c r="G31" s="45"/>
      <c r="H31" s="45"/>
      <c r="I31" s="156">
        <v>0.14999999999999999</v>
      </c>
      <c r="J31" s="155">
        <f>ROUND(ROUND((SUM(BF79:BF96)),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ROUND(SUM(BG79:BG96),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ROUND(SUM(BH79:BH96),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ROUND(SUM(BI79:BI96),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VRN-ČÁST - Vedlejší a ostatní rozpočtové náklady v částech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J79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1148</v>
      </c>
      <c r="E57" s="178"/>
      <c r="F57" s="178"/>
      <c r="G57" s="178"/>
      <c r="H57" s="178"/>
      <c r="I57" s="179"/>
      <c r="J57" s="180">
        <f>J80</f>
        <v>0</v>
      </c>
      <c r="K57" s="181"/>
    </row>
    <row r="58" s="8" customFormat="1" ht="19.92" customHeight="1">
      <c r="B58" s="182"/>
      <c r="C58" s="183"/>
      <c r="D58" s="184" t="s">
        <v>1149</v>
      </c>
      <c r="E58" s="185"/>
      <c r="F58" s="185"/>
      <c r="G58" s="185"/>
      <c r="H58" s="185"/>
      <c r="I58" s="186"/>
      <c r="J58" s="187">
        <f>J81</f>
        <v>0</v>
      </c>
      <c r="K58" s="188"/>
    </row>
    <row r="59" s="8" customFormat="1" ht="19.92" customHeight="1">
      <c r="B59" s="182"/>
      <c r="C59" s="183"/>
      <c r="D59" s="184" t="s">
        <v>1150</v>
      </c>
      <c r="E59" s="185"/>
      <c r="F59" s="185"/>
      <c r="G59" s="185"/>
      <c r="H59" s="185"/>
      <c r="I59" s="186"/>
      <c r="J59" s="187">
        <f>J84</f>
        <v>0</v>
      </c>
      <c r="K59" s="188"/>
    </row>
    <row r="60" s="1" customFormat="1" ht="21.84" customHeight="1">
      <c r="B60" s="44"/>
      <c r="C60" s="45"/>
      <c r="D60" s="45"/>
      <c r="E60" s="45"/>
      <c r="F60" s="45"/>
      <c r="G60" s="45"/>
      <c r="H60" s="45"/>
      <c r="I60" s="142"/>
      <c r="J60" s="45"/>
      <c r="K60" s="49"/>
    </row>
    <row r="61" s="1" customFormat="1" ht="6.96" customHeight="1">
      <c r="B61" s="65"/>
      <c r="C61" s="66"/>
      <c r="D61" s="66"/>
      <c r="E61" s="66"/>
      <c r="F61" s="66"/>
      <c r="G61" s="66"/>
      <c r="H61" s="66"/>
      <c r="I61" s="164"/>
      <c r="J61" s="66"/>
      <c r="K61" s="67"/>
    </row>
    <row r="65" s="1" customFormat="1" ht="6.96" customHeight="1">
      <c r="B65" s="68"/>
      <c r="C65" s="69"/>
      <c r="D65" s="69"/>
      <c r="E65" s="69"/>
      <c r="F65" s="69"/>
      <c r="G65" s="69"/>
      <c r="H65" s="69"/>
      <c r="I65" s="167"/>
      <c r="J65" s="69"/>
      <c r="K65" s="69"/>
      <c r="L65" s="70"/>
    </row>
    <row r="66" s="1" customFormat="1" ht="36.96" customHeight="1">
      <c r="B66" s="44"/>
      <c r="C66" s="71" t="s">
        <v>128</v>
      </c>
      <c r="D66" s="72"/>
      <c r="E66" s="72"/>
      <c r="F66" s="72"/>
      <c r="G66" s="72"/>
      <c r="H66" s="72"/>
      <c r="I66" s="189"/>
      <c r="J66" s="72"/>
      <c r="K66" s="72"/>
      <c r="L66" s="70"/>
    </row>
    <row r="67" s="1" customFormat="1" ht="6.96" customHeight="1">
      <c r="B67" s="44"/>
      <c r="C67" s="72"/>
      <c r="D67" s="72"/>
      <c r="E67" s="72"/>
      <c r="F67" s="72"/>
      <c r="G67" s="72"/>
      <c r="H67" s="72"/>
      <c r="I67" s="189"/>
      <c r="J67" s="72"/>
      <c r="K67" s="72"/>
      <c r="L67" s="70"/>
    </row>
    <row r="68" s="1" customFormat="1" ht="14.4" customHeight="1">
      <c r="B68" s="44"/>
      <c r="C68" s="74" t="s">
        <v>18</v>
      </c>
      <c r="D68" s="72"/>
      <c r="E68" s="72"/>
      <c r="F68" s="72"/>
      <c r="G68" s="72"/>
      <c r="H68" s="72"/>
      <c r="I68" s="189"/>
      <c r="J68" s="72"/>
      <c r="K68" s="72"/>
      <c r="L68" s="70"/>
    </row>
    <row r="69" s="1" customFormat="1" ht="16.5" customHeight="1">
      <c r="B69" s="44"/>
      <c r="C69" s="72"/>
      <c r="D69" s="72"/>
      <c r="E69" s="190" t="str">
        <f>E7</f>
        <v>Komunikace pro chodce</v>
      </c>
      <c r="F69" s="74"/>
      <c r="G69" s="74"/>
      <c r="H69" s="74"/>
      <c r="I69" s="189"/>
      <c r="J69" s="72"/>
      <c r="K69" s="72"/>
      <c r="L69" s="70"/>
    </row>
    <row r="70" s="1" customFormat="1" ht="14.4" customHeight="1">
      <c r="B70" s="44"/>
      <c r="C70" s="74" t="s">
        <v>113</v>
      </c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7.25" customHeight="1">
      <c r="B71" s="44"/>
      <c r="C71" s="72"/>
      <c r="D71" s="72"/>
      <c r="E71" s="80" t="str">
        <f>E9</f>
        <v>VRN-ČÁST - Vedlejší a ostatní rozpočtové náklady v částech</v>
      </c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8" customHeight="1">
      <c r="B73" s="44"/>
      <c r="C73" s="74" t="s">
        <v>25</v>
      </c>
      <c r="D73" s="72"/>
      <c r="E73" s="72"/>
      <c r="F73" s="191" t="str">
        <f>F12</f>
        <v xml:space="preserve"> </v>
      </c>
      <c r="G73" s="72"/>
      <c r="H73" s="72"/>
      <c r="I73" s="192" t="s">
        <v>27</v>
      </c>
      <c r="J73" s="83" t="str">
        <f>IF(J12="","",J12)</f>
        <v>18. 12. 2017</v>
      </c>
      <c r="K73" s="72"/>
      <c r="L73" s="70"/>
    </row>
    <row r="74" s="1" customFormat="1" ht="6.96" customHeight="1">
      <c r="B74" s="44"/>
      <c r="C74" s="72"/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>
      <c r="B75" s="44"/>
      <c r="C75" s="74" t="s">
        <v>31</v>
      </c>
      <c r="D75" s="72"/>
      <c r="E75" s="72"/>
      <c r="F75" s="191" t="str">
        <f>E15</f>
        <v xml:space="preserve"> </v>
      </c>
      <c r="G75" s="72"/>
      <c r="H75" s="72"/>
      <c r="I75" s="192" t="s">
        <v>36</v>
      </c>
      <c r="J75" s="191" t="str">
        <f>E21</f>
        <v xml:space="preserve"> </v>
      </c>
      <c r="K75" s="72"/>
      <c r="L75" s="70"/>
    </row>
    <row r="76" s="1" customFormat="1" ht="14.4" customHeight="1">
      <c r="B76" s="44"/>
      <c r="C76" s="74" t="s">
        <v>34</v>
      </c>
      <c r="D76" s="72"/>
      <c r="E76" s="72"/>
      <c r="F76" s="191" t="str">
        <f>IF(E18="","",E18)</f>
        <v/>
      </c>
      <c r="G76" s="72"/>
      <c r="H76" s="72"/>
      <c r="I76" s="189"/>
      <c r="J76" s="72"/>
      <c r="K76" s="72"/>
      <c r="L76" s="70"/>
    </row>
    <row r="77" s="1" customFormat="1" ht="10.32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9" customFormat="1" ht="29.28" customHeight="1">
      <c r="B78" s="193"/>
      <c r="C78" s="194" t="s">
        <v>129</v>
      </c>
      <c r="D78" s="195" t="s">
        <v>58</v>
      </c>
      <c r="E78" s="195" t="s">
        <v>54</v>
      </c>
      <c r="F78" s="195" t="s">
        <v>130</v>
      </c>
      <c r="G78" s="195" t="s">
        <v>131</v>
      </c>
      <c r="H78" s="195" t="s">
        <v>132</v>
      </c>
      <c r="I78" s="196" t="s">
        <v>133</v>
      </c>
      <c r="J78" s="195" t="s">
        <v>117</v>
      </c>
      <c r="K78" s="197" t="s">
        <v>134</v>
      </c>
      <c r="L78" s="198"/>
      <c r="M78" s="100" t="s">
        <v>135</v>
      </c>
      <c r="N78" s="101" t="s">
        <v>43</v>
      </c>
      <c r="O78" s="101" t="s">
        <v>136</v>
      </c>
      <c r="P78" s="101" t="s">
        <v>137</v>
      </c>
      <c r="Q78" s="101" t="s">
        <v>138</v>
      </c>
      <c r="R78" s="101" t="s">
        <v>139</v>
      </c>
      <c r="S78" s="101" t="s">
        <v>140</v>
      </c>
      <c r="T78" s="102" t="s">
        <v>141</v>
      </c>
    </row>
    <row r="79" s="1" customFormat="1" ht="29.28" customHeight="1">
      <c r="B79" s="44"/>
      <c r="C79" s="106" t="s">
        <v>118</v>
      </c>
      <c r="D79" s="72"/>
      <c r="E79" s="72"/>
      <c r="F79" s="72"/>
      <c r="G79" s="72"/>
      <c r="H79" s="72"/>
      <c r="I79" s="189"/>
      <c r="J79" s="199">
        <f>BK79</f>
        <v>0</v>
      </c>
      <c r="K79" s="72"/>
      <c r="L79" s="70"/>
      <c r="M79" s="103"/>
      <c r="N79" s="104"/>
      <c r="O79" s="104"/>
      <c r="P79" s="200">
        <f>P80</f>
        <v>0</v>
      </c>
      <c r="Q79" s="104"/>
      <c r="R79" s="200">
        <f>R80</f>
        <v>0</v>
      </c>
      <c r="S79" s="104"/>
      <c r="T79" s="201">
        <f>T80</f>
        <v>0</v>
      </c>
      <c r="AT79" s="22" t="s">
        <v>72</v>
      </c>
      <c r="AU79" s="22" t="s">
        <v>119</v>
      </c>
      <c r="BK79" s="202">
        <f>BK80</f>
        <v>0</v>
      </c>
    </row>
    <row r="80" s="10" customFormat="1" ht="37.44" customHeight="1">
      <c r="B80" s="203"/>
      <c r="C80" s="204"/>
      <c r="D80" s="205" t="s">
        <v>72</v>
      </c>
      <c r="E80" s="206" t="s">
        <v>1151</v>
      </c>
      <c r="F80" s="206" t="s">
        <v>1152</v>
      </c>
      <c r="G80" s="204"/>
      <c r="H80" s="204"/>
      <c r="I80" s="207"/>
      <c r="J80" s="208">
        <f>BK80</f>
        <v>0</v>
      </c>
      <c r="K80" s="204"/>
      <c r="L80" s="209"/>
      <c r="M80" s="210"/>
      <c r="N80" s="211"/>
      <c r="O80" s="211"/>
      <c r="P80" s="212">
        <f>P81+P84</f>
        <v>0</v>
      </c>
      <c r="Q80" s="211"/>
      <c r="R80" s="212">
        <f>R81+R84</f>
        <v>0</v>
      </c>
      <c r="S80" s="211"/>
      <c r="T80" s="213">
        <f>T81+T84</f>
        <v>0</v>
      </c>
      <c r="AR80" s="214" t="s">
        <v>165</v>
      </c>
      <c r="AT80" s="215" t="s">
        <v>72</v>
      </c>
      <c r="AU80" s="215" t="s">
        <v>73</v>
      </c>
      <c r="AY80" s="214" t="s">
        <v>144</v>
      </c>
      <c r="BK80" s="216">
        <f>BK81+BK84</f>
        <v>0</v>
      </c>
    </row>
    <row r="81" s="10" customFormat="1" ht="19.92" customHeight="1">
      <c r="B81" s="203"/>
      <c r="C81" s="204"/>
      <c r="D81" s="205" t="s">
        <v>72</v>
      </c>
      <c r="E81" s="217" t="s">
        <v>1153</v>
      </c>
      <c r="F81" s="217" t="s">
        <v>1154</v>
      </c>
      <c r="G81" s="204"/>
      <c r="H81" s="204"/>
      <c r="I81" s="207"/>
      <c r="J81" s="218">
        <f>BK81</f>
        <v>0</v>
      </c>
      <c r="K81" s="204"/>
      <c r="L81" s="209"/>
      <c r="M81" s="210"/>
      <c r="N81" s="211"/>
      <c r="O81" s="211"/>
      <c r="P81" s="212">
        <f>SUM(P82:P83)</f>
        <v>0</v>
      </c>
      <c r="Q81" s="211"/>
      <c r="R81" s="212">
        <f>SUM(R82:R83)</f>
        <v>0</v>
      </c>
      <c r="S81" s="211"/>
      <c r="T81" s="213">
        <f>SUM(T82:T83)</f>
        <v>0</v>
      </c>
      <c r="AR81" s="214" t="s">
        <v>165</v>
      </c>
      <c r="AT81" s="215" t="s">
        <v>72</v>
      </c>
      <c r="AU81" s="215" t="s">
        <v>24</v>
      </c>
      <c r="AY81" s="214" t="s">
        <v>144</v>
      </c>
      <c r="BK81" s="216">
        <f>SUM(BK82:BK83)</f>
        <v>0</v>
      </c>
    </row>
    <row r="82" s="1" customFormat="1" ht="25.5" customHeight="1">
      <c r="B82" s="44"/>
      <c r="C82" s="219" t="s">
        <v>174</v>
      </c>
      <c r="D82" s="219" t="s">
        <v>146</v>
      </c>
      <c r="E82" s="220" t="s">
        <v>1155</v>
      </c>
      <c r="F82" s="221" t="s">
        <v>1156</v>
      </c>
      <c r="G82" s="222" t="s">
        <v>1157</v>
      </c>
      <c r="H82" s="223">
        <v>6</v>
      </c>
      <c r="I82" s="224"/>
      <c r="J82" s="225">
        <f>ROUND(I82*H82,2)</f>
        <v>0</v>
      </c>
      <c r="K82" s="221" t="s">
        <v>156</v>
      </c>
      <c r="L82" s="70"/>
      <c r="M82" s="226" t="s">
        <v>22</v>
      </c>
      <c r="N82" s="227" t="s">
        <v>44</v>
      </c>
      <c r="O82" s="45"/>
      <c r="P82" s="228">
        <f>O82*H82</f>
        <v>0</v>
      </c>
      <c r="Q82" s="228">
        <v>0</v>
      </c>
      <c r="R82" s="228">
        <f>Q82*H82</f>
        <v>0</v>
      </c>
      <c r="S82" s="228">
        <v>0</v>
      </c>
      <c r="T82" s="229">
        <f>S82*H82</f>
        <v>0</v>
      </c>
      <c r="AR82" s="22" t="s">
        <v>1158</v>
      </c>
      <c r="AT82" s="22" t="s">
        <v>146</v>
      </c>
      <c r="AU82" s="22" t="s">
        <v>82</v>
      </c>
      <c r="AY82" s="22" t="s">
        <v>144</v>
      </c>
      <c r="BE82" s="230">
        <f>IF(N82="základní",J82,0)</f>
        <v>0</v>
      </c>
      <c r="BF82" s="230">
        <f>IF(N82="snížená",J82,0)</f>
        <v>0</v>
      </c>
      <c r="BG82" s="230">
        <f>IF(N82="zákl. přenesená",J82,0)</f>
        <v>0</v>
      </c>
      <c r="BH82" s="230">
        <f>IF(N82="sníž. přenesená",J82,0)</f>
        <v>0</v>
      </c>
      <c r="BI82" s="230">
        <f>IF(N82="nulová",J82,0)</f>
        <v>0</v>
      </c>
      <c r="BJ82" s="22" t="s">
        <v>24</v>
      </c>
      <c r="BK82" s="230">
        <f>ROUND(I82*H82,2)</f>
        <v>0</v>
      </c>
      <c r="BL82" s="22" t="s">
        <v>1158</v>
      </c>
      <c r="BM82" s="22" t="s">
        <v>1159</v>
      </c>
    </row>
    <row r="83" s="11" customFormat="1">
      <c r="B83" s="231"/>
      <c r="C83" s="232"/>
      <c r="D83" s="233" t="s">
        <v>163</v>
      </c>
      <c r="E83" s="234" t="s">
        <v>22</v>
      </c>
      <c r="F83" s="235" t="s">
        <v>1160</v>
      </c>
      <c r="G83" s="232"/>
      <c r="H83" s="236">
        <v>6</v>
      </c>
      <c r="I83" s="237"/>
      <c r="J83" s="232"/>
      <c r="K83" s="232"/>
      <c r="L83" s="238"/>
      <c r="M83" s="239"/>
      <c r="N83" s="240"/>
      <c r="O83" s="240"/>
      <c r="P83" s="240"/>
      <c r="Q83" s="240"/>
      <c r="R83" s="240"/>
      <c r="S83" s="240"/>
      <c r="T83" s="241"/>
      <c r="AT83" s="242" t="s">
        <v>163</v>
      </c>
      <c r="AU83" s="242" t="s">
        <v>82</v>
      </c>
      <c r="AV83" s="11" t="s">
        <v>82</v>
      </c>
      <c r="AW83" s="11" t="s">
        <v>37</v>
      </c>
      <c r="AX83" s="11" t="s">
        <v>24</v>
      </c>
      <c r="AY83" s="242" t="s">
        <v>144</v>
      </c>
    </row>
    <row r="84" s="10" customFormat="1" ht="29.88" customHeight="1">
      <c r="B84" s="203"/>
      <c r="C84" s="204"/>
      <c r="D84" s="205" t="s">
        <v>72</v>
      </c>
      <c r="E84" s="217" t="s">
        <v>1161</v>
      </c>
      <c r="F84" s="217" t="s">
        <v>1162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SUM(P85:P96)</f>
        <v>0</v>
      </c>
      <c r="Q84" s="211"/>
      <c r="R84" s="212">
        <f>SUM(R85:R96)</f>
        <v>0</v>
      </c>
      <c r="S84" s="211"/>
      <c r="T84" s="213">
        <f>SUM(T85:T96)</f>
        <v>0</v>
      </c>
      <c r="AR84" s="214" t="s">
        <v>165</v>
      </c>
      <c r="AT84" s="215" t="s">
        <v>72</v>
      </c>
      <c r="AU84" s="215" t="s">
        <v>24</v>
      </c>
      <c r="AY84" s="214" t="s">
        <v>144</v>
      </c>
      <c r="BK84" s="216">
        <f>SUM(BK85:BK96)</f>
        <v>0</v>
      </c>
    </row>
    <row r="85" s="1" customFormat="1" ht="25.5" customHeight="1">
      <c r="B85" s="44"/>
      <c r="C85" s="219" t="s">
        <v>212</v>
      </c>
      <c r="D85" s="219" t="s">
        <v>146</v>
      </c>
      <c r="E85" s="220" t="s">
        <v>1163</v>
      </c>
      <c r="F85" s="221" t="s">
        <v>1164</v>
      </c>
      <c r="G85" s="222" t="s">
        <v>1157</v>
      </c>
      <c r="H85" s="223">
        <v>1</v>
      </c>
      <c r="I85" s="224"/>
      <c r="J85" s="225">
        <f>ROUND(I85*H85,2)</f>
        <v>0</v>
      </c>
      <c r="K85" s="221" t="s">
        <v>161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</v>
      </c>
      <c r="T85" s="229">
        <f>S85*H85</f>
        <v>0</v>
      </c>
      <c r="AR85" s="22" t="s">
        <v>1158</v>
      </c>
      <c r="AT85" s="22" t="s">
        <v>146</v>
      </c>
      <c r="AU85" s="22" t="s">
        <v>82</v>
      </c>
      <c r="AY85" s="22" t="s">
        <v>144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1158</v>
      </c>
      <c r="BM85" s="22" t="s">
        <v>1165</v>
      </c>
    </row>
    <row r="86" s="1" customFormat="1" ht="16.5" customHeight="1">
      <c r="B86" s="44"/>
      <c r="C86" s="219" t="s">
        <v>179</v>
      </c>
      <c r="D86" s="219" t="s">
        <v>146</v>
      </c>
      <c r="E86" s="220" t="s">
        <v>1166</v>
      </c>
      <c r="F86" s="221" t="s">
        <v>1167</v>
      </c>
      <c r="G86" s="222" t="s">
        <v>1157</v>
      </c>
      <c r="H86" s="223">
        <v>6</v>
      </c>
      <c r="I86" s="224"/>
      <c r="J86" s="225">
        <f>ROUND(I86*H86,2)</f>
        <v>0</v>
      </c>
      <c r="K86" s="221" t="s">
        <v>156</v>
      </c>
      <c r="L86" s="70"/>
      <c r="M86" s="226" t="s">
        <v>22</v>
      </c>
      <c r="N86" s="227" t="s">
        <v>44</v>
      </c>
      <c r="O86" s="45"/>
      <c r="P86" s="228">
        <f>O86*H86</f>
        <v>0</v>
      </c>
      <c r="Q86" s="228">
        <v>0</v>
      </c>
      <c r="R86" s="228">
        <f>Q86*H86</f>
        <v>0</v>
      </c>
      <c r="S86" s="228">
        <v>0</v>
      </c>
      <c r="T86" s="229">
        <f>S86*H86</f>
        <v>0</v>
      </c>
      <c r="AR86" s="22" t="s">
        <v>1158</v>
      </c>
      <c r="AT86" s="22" t="s">
        <v>146</v>
      </c>
      <c r="AU86" s="22" t="s">
        <v>82</v>
      </c>
      <c r="AY86" s="22" t="s">
        <v>144</v>
      </c>
      <c r="BE86" s="230">
        <f>IF(N86="základní",J86,0)</f>
        <v>0</v>
      </c>
      <c r="BF86" s="230">
        <f>IF(N86="snížená",J86,0)</f>
        <v>0</v>
      </c>
      <c r="BG86" s="230">
        <f>IF(N86="zákl. přenesená",J86,0)</f>
        <v>0</v>
      </c>
      <c r="BH86" s="230">
        <f>IF(N86="sníž. přenesená",J86,0)</f>
        <v>0</v>
      </c>
      <c r="BI86" s="230">
        <f>IF(N86="nulová",J86,0)</f>
        <v>0</v>
      </c>
      <c r="BJ86" s="22" t="s">
        <v>24</v>
      </c>
      <c r="BK86" s="230">
        <f>ROUND(I86*H86,2)</f>
        <v>0</v>
      </c>
      <c r="BL86" s="22" t="s">
        <v>1158</v>
      </c>
      <c r="BM86" s="22" t="s">
        <v>1168</v>
      </c>
    </row>
    <row r="87" s="11" customFormat="1">
      <c r="B87" s="231"/>
      <c r="C87" s="232"/>
      <c r="D87" s="233" t="s">
        <v>163</v>
      </c>
      <c r="E87" s="234" t="s">
        <v>22</v>
      </c>
      <c r="F87" s="235" t="s">
        <v>1169</v>
      </c>
      <c r="G87" s="232"/>
      <c r="H87" s="236">
        <v>6</v>
      </c>
      <c r="I87" s="237"/>
      <c r="J87" s="232"/>
      <c r="K87" s="232"/>
      <c r="L87" s="238"/>
      <c r="M87" s="239"/>
      <c r="N87" s="240"/>
      <c r="O87" s="240"/>
      <c r="P87" s="240"/>
      <c r="Q87" s="240"/>
      <c r="R87" s="240"/>
      <c r="S87" s="240"/>
      <c r="T87" s="241"/>
      <c r="AT87" s="242" t="s">
        <v>163</v>
      </c>
      <c r="AU87" s="242" t="s">
        <v>82</v>
      </c>
      <c r="AV87" s="11" t="s">
        <v>82</v>
      </c>
      <c r="AW87" s="11" t="s">
        <v>37</v>
      </c>
      <c r="AX87" s="11" t="s">
        <v>24</v>
      </c>
      <c r="AY87" s="242" t="s">
        <v>144</v>
      </c>
    </row>
    <row r="88" s="1" customFormat="1" ht="16.5" customHeight="1">
      <c r="B88" s="44"/>
      <c r="C88" s="219" t="s">
        <v>210</v>
      </c>
      <c r="D88" s="219" t="s">
        <v>146</v>
      </c>
      <c r="E88" s="220" t="s">
        <v>1170</v>
      </c>
      <c r="F88" s="221" t="s">
        <v>1171</v>
      </c>
      <c r="G88" s="222" t="s">
        <v>1157</v>
      </c>
      <c r="H88" s="223">
        <v>6</v>
      </c>
      <c r="I88" s="224"/>
      <c r="J88" s="225">
        <f>ROUND(I88*H88,2)</f>
        <v>0</v>
      </c>
      <c r="K88" s="221" t="s">
        <v>156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1158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1158</v>
      </c>
      <c r="BM88" s="22" t="s">
        <v>1172</v>
      </c>
    </row>
    <row r="89" s="11" customFormat="1">
      <c r="B89" s="231"/>
      <c r="C89" s="232"/>
      <c r="D89" s="233" t="s">
        <v>163</v>
      </c>
      <c r="E89" s="234" t="s">
        <v>22</v>
      </c>
      <c r="F89" s="235" t="s">
        <v>1173</v>
      </c>
      <c r="G89" s="232"/>
      <c r="H89" s="236">
        <v>6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163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144</v>
      </c>
    </row>
    <row r="90" s="1" customFormat="1" ht="16.5" customHeight="1">
      <c r="B90" s="44"/>
      <c r="C90" s="219" t="s">
        <v>184</v>
      </c>
      <c r="D90" s="219" t="s">
        <v>146</v>
      </c>
      <c r="E90" s="220" t="s">
        <v>1174</v>
      </c>
      <c r="F90" s="221" t="s">
        <v>1175</v>
      </c>
      <c r="G90" s="222" t="s">
        <v>1157</v>
      </c>
      <c r="H90" s="223">
        <v>6</v>
      </c>
      <c r="I90" s="224"/>
      <c r="J90" s="225">
        <f>ROUND(I90*H90,2)</f>
        <v>0</v>
      </c>
      <c r="K90" s="221" t="s">
        <v>156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</v>
      </c>
      <c r="T90" s="229">
        <f>S90*H90</f>
        <v>0</v>
      </c>
      <c r="AR90" s="22" t="s">
        <v>1158</v>
      </c>
      <c r="AT90" s="22" t="s">
        <v>146</v>
      </c>
      <c r="AU90" s="22" t="s">
        <v>82</v>
      </c>
      <c r="AY90" s="22" t="s">
        <v>144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1158</v>
      </c>
      <c r="BM90" s="22" t="s">
        <v>1176</v>
      </c>
    </row>
    <row r="91" s="11" customFormat="1">
      <c r="B91" s="231"/>
      <c r="C91" s="232"/>
      <c r="D91" s="233" t="s">
        <v>163</v>
      </c>
      <c r="E91" s="234" t="s">
        <v>22</v>
      </c>
      <c r="F91" s="235" t="s">
        <v>1173</v>
      </c>
      <c r="G91" s="232"/>
      <c r="H91" s="236">
        <v>6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163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144</v>
      </c>
    </row>
    <row r="92" s="1" customFormat="1" ht="16.5" customHeight="1">
      <c r="B92" s="44"/>
      <c r="C92" s="219" t="s">
        <v>29</v>
      </c>
      <c r="D92" s="219" t="s">
        <v>146</v>
      </c>
      <c r="E92" s="220" t="s">
        <v>1177</v>
      </c>
      <c r="F92" s="221" t="s">
        <v>1178</v>
      </c>
      <c r="G92" s="222" t="s">
        <v>1157</v>
      </c>
      <c r="H92" s="223">
        <v>12</v>
      </c>
      <c r="I92" s="224"/>
      <c r="J92" s="225">
        <f>ROUND(I92*H92,2)</f>
        <v>0</v>
      </c>
      <c r="K92" s="221" t="s">
        <v>156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</v>
      </c>
      <c r="T92" s="229">
        <f>S92*H92</f>
        <v>0</v>
      </c>
      <c r="AR92" s="22" t="s">
        <v>1158</v>
      </c>
      <c r="AT92" s="22" t="s">
        <v>146</v>
      </c>
      <c r="AU92" s="22" t="s">
        <v>82</v>
      </c>
      <c r="AY92" s="22" t="s">
        <v>144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1158</v>
      </c>
      <c r="BM92" s="22" t="s">
        <v>1179</v>
      </c>
    </row>
    <row r="93" s="11" customFormat="1">
      <c r="B93" s="231"/>
      <c r="C93" s="232"/>
      <c r="D93" s="233" t="s">
        <v>163</v>
      </c>
      <c r="E93" s="234" t="s">
        <v>22</v>
      </c>
      <c r="F93" s="235" t="s">
        <v>1180</v>
      </c>
      <c r="G93" s="232"/>
      <c r="H93" s="236">
        <v>12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163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144</v>
      </c>
    </row>
    <row r="94" s="1" customFormat="1" ht="16.5" customHeight="1">
      <c r="B94" s="44"/>
      <c r="C94" s="219" t="s">
        <v>189</v>
      </c>
      <c r="D94" s="219" t="s">
        <v>146</v>
      </c>
      <c r="E94" s="220" t="s">
        <v>1181</v>
      </c>
      <c r="F94" s="221" t="s">
        <v>1182</v>
      </c>
      <c r="G94" s="222" t="s">
        <v>1157</v>
      </c>
      <c r="H94" s="223">
        <v>1</v>
      </c>
      <c r="I94" s="224"/>
      <c r="J94" s="225">
        <f>ROUND(I94*H94,2)</f>
        <v>0</v>
      </c>
      <c r="K94" s="221" t="s">
        <v>156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</v>
      </c>
      <c r="T94" s="229">
        <f>S94*H94</f>
        <v>0</v>
      </c>
      <c r="AR94" s="22" t="s">
        <v>1158</v>
      </c>
      <c r="AT94" s="22" t="s">
        <v>146</v>
      </c>
      <c r="AU94" s="22" t="s">
        <v>82</v>
      </c>
      <c r="AY94" s="22" t="s">
        <v>144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1158</v>
      </c>
      <c r="BM94" s="22" t="s">
        <v>1183</v>
      </c>
    </row>
    <row r="95" s="11" customFormat="1">
      <c r="B95" s="231"/>
      <c r="C95" s="232"/>
      <c r="D95" s="233" t="s">
        <v>163</v>
      </c>
      <c r="E95" s="234" t="s">
        <v>22</v>
      </c>
      <c r="F95" s="235" t="s">
        <v>1184</v>
      </c>
      <c r="G95" s="232"/>
      <c r="H95" s="236">
        <v>1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163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144</v>
      </c>
    </row>
    <row r="96" s="1" customFormat="1" ht="16.5" customHeight="1">
      <c r="B96" s="44"/>
      <c r="C96" s="219" t="s">
        <v>10</v>
      </c>
      <c r="D96" s="219" t="s">
        <v>146</v>
      </c>
      <c r="E96" s="220" t="s">
        <v>1185</v>
      </c>
      <c r="F96" s="221" t="s">
        <v>1186</v>
      </c>
      <c r="G96" s="222" t="s">
        <v>1157</v>
      </c>
      <c r="H96" s="223">
        <v>1</v>
      </c>
      <c r="I96" s="224"/>
      <c r="J96" s="225">
        <f>ROUND(I96*H96,2)</f>
        <v>0</v>
      </c>
      <c r="K96" s="221" t="s">
        <v>161</v>
      </c>
      <c r="L96" s="70"/>
      <c r="M96" s="226" t="s">
        <v>22</v>
      </c>
      <c r="N96" s="264" t="s">
        <v>44</v>
      </c>
      <c r="O96" s="265"/>
      <c r="P96" s="266">
        <f>O96*H96</f>
        <v>0</v>
      </c>
      <c r="Q96" s="266">
        <v>0</v>
      </c>
      <c r="R96" s="266">
        <f>Q96*H96</f>
        <v>0</v>
      </c>
      <c r="S96" s="266">
        <v>0</v>
      </c>
      <c r="T96" s="267">
        <f>S96*H96</f>
        <v>0</v>
      </c>
      <c r="AR96" s="22" t="s">
        <v>1158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1158</v>
      </c>
      <c r="BM96" s="22" t="s">
        <v>1187</v>
      </c>
    </row>
    <row r="97" s="1" customFormat="1" ht="6.96" customHeight="1">
      <c r="B97" s="65"/>
      <c r="C97" s="66"/>
      <c r="D97" s="66"/>
      <c r="E97" s="66"/>
      <c r="F97" s="66"/>
      <c r="G97" s="66"/>
      <c r="H97" s="66"/>
      <c r="I97" s="164"/>
      <c r="J97" s="66"/>
      <c r="K97" s="66"/>
      <c r="L97" s="70"/>
    </row>
  </sheetData>
  <sheetProtection sheet="1" autoFilter="0" formatColumns="0" formatRows="0" objects="1" scenarios="1" spinCount="100000" saltValue="WBueoRzDeIfJxdee/pwZ6HHg52soDKLbIAfI97n4blKR3xQPAUmvQA1xTwZW8griKOp3kDJtaXba6WSpJb32aA==" hashValue="vsa39Av8Gey8FsAz8vdN1miPoUJo6CMv3XZLW9ErPa/0epbXPqh3ik40bYQpP2DZuo1NhkdEcz88c+8nZSLojQ==" algorithmName="SHA-512" password="CC35"/>
  <autoFilter ref="C78:K96"/>
  <mergeCells count="10">
    <mergeCell ref="E7:H7"/>
    <mergeCell ref="E9:H9"/>
    <mergeCell ref="E24:H24"/>
    <mergeCell ref="E45:H45"/>
    <mergeCell ref="E47:H47"/>
    <mergeCell ref="J51:J52"/>
    <mergeCell ref="E69:H69"/>
    <mergeCell ref="E71:H71"/>
    <mergeCell ref="G1:H1"/>
    <mergeCell ref="L2:V2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3" customFormat="1" ht="45" customHeight="1">
      <c r="B3" s="272"/>
      <c r="C3" s="273" t="s">
        <v>1188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1189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1190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1191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1192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1193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1194</v>
      </c>
      <c r="E11" s="279"/>
      <c r="F11" s="279"/>
      <c r="G11" s="279"/>
      <c r="H11" s="279"/>
      <c r="I11" s="279"/>
      <c r="J11" s="279"/>
      <c r="K11" s="277"/>
    </row>
    <row r="12" ht="12.75" customHeight="1">
      <c r="B12" s="280"/>
      <c r="C12" s="281"/>
      <c r="D12" s="281"/>
      <c r="E12" s="281"/>
      <c r="F12" s="281"/>
      <c r="G12" s="281"/>
      <c r="H12" s="281"/>
      <c r="I12" s="281"/>
      <c r="J12" s="281"/>
      <c r="K12" s="277"/>
    </row>
    <row r="13" ht="15" customHeight="1">
      <c r="B13" s="280"/>
      <c r="C13" s="281"/>
      <c r="D13" s="279" t="s">
        <v>1195</v>
      </c>
      <c r="E13" s="279"/>
      <c r="F13" s="279"/>
      <c r="G13" s="279"/>
      <c r="H13" s="279"/>
      <c r="I13" s="279"/>
      <c r="J13" s="279"/>
      <c r="K13" s="277"/>
    </row>
    <row r="14" ht="15" customHeight="1">
      <c r="B14" s="280"/>
      <c r="C14" s="281"/>
      <c r="D14" s="279" t="s">
        <v>1196</v>
      </c>
      <c r="E14" s="279"/>
      <c r="F14" s="279"/>
      <c r="G14" s="279"/>
      <c r="H14" s="279"/>
      <c r="I14" s="279"/>
      <c r="J14" s="279"/>
      <c r="K14" s="277"/>
    </row>
    <row r="15" ht="15" customHeight="1">
      <c r="B15" s="280"/>
      <c r="C15" s="281"/>
      <c r="D15" s="279" t="s">
        <v>1197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81"/>
      <c r="E16" s="282" t="s">
        <v>80</v>
      </c>
      <c r="F16" s="279" t="s">
        <v>1198</v>
      </c>
      <c r="G16" s="279"/>
      <c r="H16" s="279"/>
      <c r="I16" s="279"/>
      <c r="J16" s="279"/>
      <c r="K16" s="277"/>
    </row>
    <row r="17" ht="15" customHeight="1">
      <c r="B17" s="280"/>
      <c r="C17" s="281"/>
      <c r="D17" s="281"/>
      <c r="E17" s="282" t="s">
        <v>1199</v>
      </c>
      <c r="F17" s="279" t="s">
        <v>1200</v>
      </c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2" t="s">
        <v>1201</v>
      </c>
      <c r="F18" s="279" t="s">
        <v>1202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2" t="s">
        <v>1203</v>
      </c>
      <c r="F19" s="279" t="s">
        <v>1204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2" t="s">
        <v>1205</v>
      </c>
      <c r="F20" s="279" t="s">
        <v>1206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2" t="s">
        <v>1207</v>
      </c>
      <c r="F21" s="279" t="s">
        <v>1208</v>
      </c>
      <c r="G21" s="279"/>
      <c r="H21" s="279"/>
      <c r="I21" s="279"/>
      <c r="J21" s="279"/>
      <c r="K21" s="277"/>
    </row>
    <row r="22" ht="12.75" customHeight="1">
      <c r="B22" s="280"/>
      <c r="C22" s="281"/>
      <c r="D22" s="281"/>
      <c r="E22" s="281"/>
      <c r="F22" s="281"/>
      <c r="G22" s="281"/>
      <c r="H22" s="281"/>
      <c r="I22" s="281"/>
      <c r="J22" s="281"/>
      <c r="K22" s="277"/>
    </row>
    <row r="23" ht="15" customHeight="1">
      <c r="B23" s="280"/>
      <c r="C23" s="279" t="s">
        <v>1209</v>
      </c>
      <c r="D23" s="279"/>
      <c r="E23" s="279"/>
      <c r="F23" s="279"/>
      <c r="G23" s="279"/>
      <c r="H23" s="279"/>
      <c r="I23" s="279"/>
      <c r="J23" s="279"/>
      <c r="K23" s="277"/>
    </row>
    <row r="24" ht="15" customHeight="1">
      <c r="B24" s="280"/>
      <c r="C24" s="279" t="s">
        <v>1210</v>
      </c>
      <c r="D24" s="279"/>
      <c r="E24" s="279"/>
      <c r="F24" s="279"/>
      <c r="G24" s="279"/>
      <c r="H24" s="279"/>
      <c r="I24" s="279"/>
      <c r="J24" s="279"/>
      <c r="K24" s="277"/>
    </row>
    <row r="25" ht="15" customHeight="1">
      <c r="B25" s="280"/>
      <c r="C25" s="279"/>
      <c r="D25" s="279" t="s">
        <v>1211</v>
      </c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81"/>
      <c r="D26" s="279" t="s">
        <v>1212</v>
      </c>
      <c r="E26" s="279"/>
      <c r="F26" s="279"/>
      <c r="G26" s="279"/>
      <c r="H26" s="279"/>
      <c r="I26" s="279"/>
      <c r="J26" s="279"/>
      <c r="K26" s="277"/>
    </row>
    <row r="27" ht="12.75" customHeight="1">
      <c r="B27" s="280"/>
      <c r="C27" s="281"/>
      <c r="D27" s="281"/>
      <c r="E27" s="281"/>
      <c r="F27" s="281"/>
      <c r="G27" s="281"/>
      <c r="H27" s="281"/>
      <c r="I27" s="281"/>
      <c r="J27" s="281"/>
      <c r="K27" s="277"/>
    </row>
    <row r="28" ht="15" customHeight="1">
      <c r="B28" s="280"/>
      <c r="C28" s="281"/>
      <c r="D28" s="279" t="s">
        <v>1213</v>
      </c>
      <c r="E28" s="279"/>
      <c r="F28" s="279"/>
      <c r="G28" s="279"/>
      <c r="H28" s="279"/>
      <c r="I28" s="279"/>
      <c r="J28" s="279"/>
      <c r="K28" s="277"/>
    </row>
    <row r="29" ht="15" customHeight="1">
      <c r="B29" s="280"/>
      <c r="C29" s="281"/>
      <c r="D29" s="279" t="s">
        <v>1214</v>
      </c>
      <c r="E29" s="279"/>
      <c r="F29" s="279"/>
      <c r="G29" s="279"/>
      <c r="H29" s="279"/>
      <c r="I29" s="279"/>
      <c r="J29" s="279"/>
      <c r="K29" s="277"/>
    </row>
    <row r="30" ht="12.75" customHeight="1">
      <c r="B30" s="280"/>
      <c r="C30" s="281"/>
      <c r="D30" s="281"/>
      <c r="E30" s="281"/>
      <c r="F30" s="281"/>
      <c r="G30" s="281"/>
      <c r="H30" s="281"/>
      <c r="I30" s="281"/>
      <c r="J30" s="281"/>
      <c r="K30" s="277"/>
    </row>
    <row r="31" ht="15" customHeight="1">
      <c r="B31" s="280"/>
      <c r="C31" s="281"/>
      <c r="D31" s="279" t="s">
        <v>1215</v>
      </c>
      <c r="E31" s="279"/>
      <c r="F31" s="279"/>
      <c r="G31" s="279"/>
      <c r="H31" s="279"/>
      <c r="I31" s="279"/>
      <c r="J31" s="279"/>
      <c r="K31" s="277"/>
    </row>
    <row r="32" ht="15" customHeight="1">
      <c r="B32" s="280"/>
      <c r="C32" s="281"/>
      <c r="D32" s="279" t="s">
        <v>1216</v>
      </c>
      <c r="E32" s="279"/>
      <c r="F32" s="279"/>
      <c r="G32" s="279"/>
      <c r="H32" s="279"/>
      <c r="I32" s="279"/>
      <c r="J32" s="279"/>
      <c r="K32" s="277"/>
    </row>
    <row r="33" ht="15" customHeight="1">
      <c r="B33" s="280"/>
      <c r="C33" s="281"/>
      <c r="D33" s="279" t="s">
        <v>1217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/>
      <c r="E34" s="283" t="s">
        <v>129</v>
      </c>
      <c r="F34" s="279"/>
      <c r="G34" s="279" t="s">
        <v>1218</v>
      </c>
      <c r="H34" s="279"/>
      <c r="I34" s="279"/>
      <c r="J34" s="279"/>
      <c r="K34" s="277"/>
    </row>
    <row r="35" ht="30.75" customHeight="1">
      <c r="B35" s="280"/>
      <c r="C35" s="281"/>
      <c r="D35" s="279"/>
      <c r="E35" s="283" t="s">
        <v>1219</v>
      </c>
      <c r="F35" s="279"/>
      <c r="G35" s="279" t="s">
        <v>1220</v>
      </c>
      <c r="H35" s="279"/>
      <c r="I35" s="279"/>
      <c r="J35" s="279"/>
      <c r="K35" s="277"/>
    </row>
    <row r="36" ht="15" customHeight="1">
      <c r="B36" s="280"/>
      <c r="C36" s="281"/>
      <c r="D36" s="279"/>
      <c r="E36" s="283" t="s">
        <v>54</v>
      </c>
      <c r="F36" s="279"/>
      <c r="G36" s="279" t="s">
        <v>1221</v>
      </c>
      <c r="H36" s="279"/>
      <c r="I36" s="279"/>
      <c r="J36" s="279"/>
      <c r="K36" s="277"/>
    </row>
    <row r="37" ht="15" customHeight="1">
      <c r="B37" s="280"/>
      <c r="C37" s="281"/>
      <c r="D37" s="279"/>
      <c r="E37" s="283" t="s">
        <v>130</v>
      </c>
      <c r="F37" s="279"/>
      <c r="G37" s="279" t="s">
        <v>1222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3" t="s">
        <v>131</v>
      </c>
      <c r="F38" s="279"/>
      <c r="G38" s="279" t="s">
        <v>1223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3" t="s">
        <v>132</v>
      </c>
      <c r="F39" s="279"/>
      <c r="G39" s="279" t="s">
        <v>1224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3" t="s">
        <v>1225</v>
      </c>
      <c r="F40" s="279"/>
      <c r="G40" s="279" t="s">
        <v>1226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3"/>
      <c r="F41" s="279"/>
      <c r="G41" s="279" t="s">
        <v>1227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3" t="s">
        <v>1228</v>
      </c>
      <c r="F42" s="279"/>
      <c r="G42" s="279" t="s">
        <v>1229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3" t="s">
        <v>134</v>
      </c>
      <c r="F43" s="279"/>
      <c r="G43" s="279" t="s">
        <v>1230</v>
      </c>
      <c r="H43" s="279"/>
      <c r="I43" s="279"/>
      <c r="J43" s="279"/>
      <c r="K43" s="277"/>
    </row>
    <row r="44" ht="12.75" customHeight="1">
      <c r="B44" s="280"/>
      <c r="C44" s="281"/>
      <c r="D44" s="279"/>
      <c r="E44" s="279"/>
      <c r="F44" s="279"/>
      <c r="G44" s="279"/>
      <c r="H44" s="279"/>
      <c r="I44" s="279"/>
      <c r="J44" s="279"/>
      <c r="K44" s="277"/>
    </row>
    <row r="45" ht="15" customHeight="1">
      <c r="B45" s="280"/>
      <c r="C45" s="281"/>
      <c r="D45" s="279" t="s">
        <v>1231</v>
      </c>
      <c r="E45" s="279"/>
      <c r="F45" s="279"/>
      <c r="G45" s="279"/>
      <c r="H45" s="279"/>
      <c r="I45" s="279"/>
      <c r="J45" s="279"/>
      <c r="K45" s="277"/>
    </row>
    <row r="46" ht="15" customHeight="1">
      <c r="B46" s="280"/>
      <c r="C46" s="281"/>
      <c r="D46" s="281"/>
      <c r="E46" s="279" t="s">
        <v>1232</v>
      </c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81"/>
      <c r="E47" s="279" t="s">
        <v>1233</v>
      </c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1234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79" t="s">
        <v>1235</v>
      </c>
      <c r="E49" s="279"/>
      <c r="F49" s="279"/>
      <c r="G49" s="279"/>
      <c r="H49" s="279"/>
      <c r="I49" s="279"/>
      <c r="J49" s="279"/>
      <c r="K49" s="277"/>
    </row>
    <row r="50" ht="25.5" customHeight="1">
      <c r="B50" s="275"/>
      <c r="C50" s="276" t="s">
        <v>1236</v>
      </c>
      <c r="D50" s="276"/>
      <c r="E50" s="276"/>
      <c r="F50" s="276"/>
      <c r="G50" s="276"/>
      <c r="H50" s="276"/>
      <c r="I50" s="276"/>
      <c r="J50" s="276"/>
      <c r="K50" s="277"/>
    </row>
    <row r="51" ht="5.25" customHeight="1">
      <c r="B51" s="275"/>
      <c r="C51" s="278"/>
      <c r="D51" s="278"/>
      <c r="E51" s="278"/>
      <c r="F51" s="278"/>
      <c r="G51" s="278"/>
      <c r="H51" s="278"/>
      <c r="I51" s="278"/>
      <c r="J51" s="278"/>
      <c r="K51" s="277"/>
    </row>
    <row r="52" ht="15" customHeight="1">
      <c r="B52" s="275"/>
      <c r="C52" s="279" t="s">
        <v>1237</v>
      </c>
      <c r="D52" s="279"/>
      <c r="E52" s="279"/>
      <c r="F52" s="279"/>
      <c r="G52" s="279"/>
      <c r="H52" s="279"/>
      <c r="I52" s="279"/>
      <c r="J52" s="279"/>
      <c r="K52" s="277"/>
    </row>
    <row r="53" ht="15" customHeight="1">
      <c r="B53" s="275"/>
      <c r="C53" s="279" t="s">
        <v>1238</v>
      </c>
      <c r="D53" s="279"/>
      <c r="E53" s="279"/>
      <c r="F53" s="279"/>
      <c r="G53" s="279"/>
      <c r="H53" s="279"/>
      <c r="I53" s="279"/>
      <c r="J53" s="279"/>
      <c r="K53" s="277"/>
    </row>
    <row r="54" ht="12.75" customHeight="1">
      <c r="B54" s="275"/>
      <c r="C54" s="279"/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1239</v>
      </c>
      <c r="D55" s="279"/>
      <c r="E55" s="279"/>
      <c r="F55" s="279"/>
      <c r="G55" s="279"/>
      <c r="H55" s="279"/>
      <c r="I55" s="279"/>
      <c r="J55" s="279"/>
      <c r="K55" s="277"/>
    </row>
    <row r="56" ht="15" customHeight="1">
      <c r="B56" s="275"/>
      <c r="C56" s="281"/>
      <c r="D56" s="279" t="s">
        <v>1240</v>
      </c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81"/>
      <c r="D57" s="279" t="s">
        <v>1241</v>
      </c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1242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1243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84" t="s">
        <v>1244</v>
      </c>
      <c r="E60" s="284"/>
      <c r="F60" s="284"/>
      <c r="G60" s="284"/>
      <c r="H60" s="284"/>
      <c r="I60" s="284"/>
      <c r="J60" s="284"/>
      <c r="K60" s="277"/>
    </row>
    <row r="61" ht="15" customHeight="1">
      <c r="B61" s="275"/>
      <c r="C61" s="281"/>
      <c r="D61" s="279" t="s">
        <v>1245</v>
      </c>
      <c r="E61" s="279"/>
      <c r="F61" s="279"/>
      <c r="G61" s="279"/>
      <c r="H61" s="279"/>
      <c r="I61" s="279"/>
      <c r="J61" s="279"/>
      <c r="K61" s="277"/>
    </row>
    <row r="62" ht="12.75" customHeight="1">
      <c r="B62" s="275"/>
      <c r="C62" s="281"/>
      <c r="D62" s="281"/>
      <c r="E62" s="285"/>
      <c r="F62" s="281"/>
      <c r="G62" s="281"/>
      <c r="H62" s="281"/>
      <c r="I62" s="281"/>
      <c r="J62" s="281"/>
      <c r="K62" s="277"/>
    </row>
    <row r="63" ht="15" customHeight="1">
      <c r="B63" s="275"/>
      <c r="C63" s="281"/>
      <c r="D63" s="279" t="s">
        <v>1246</v>
      </c>
      <c r="E63" s="279"/>
      <c r="F63" s="279"/>
      <c r="G63" s="279"/>
      <c r="H63" s="279"/>
      <c r="I63" s="279"/>
      <c r="J63" s="279"/>
      <c r="K63" s="277"/>
    </row>
    <row r="64" ht="15" customHeight="1">
      <c r="B64" s="275"/>
      <c r="C64" s="281"/>
      <c r="D64" s="284" t="s">
        <v>1247</v>
      </c>
      <c r="E64" s="284"/>
      <c r="F64" s="284"/>
      <c r="G64" s="284"/>
      <c r="H64" s="284"/>
      <c r="I64" s="284"/>
      <c r="J64" s="284"/>
      <c r="K64" s="277"/>
    </row>
    <row r="65" ht="15" customHeight="1">
      <c r="B65" s="275"/>
      <c r="C65" s="281"/>
      <c r="D65" s="279" t="s">
        <v>1248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79" t="s">
        <v>1249</v>
      </c>
      <c r="E66" s="279"/>
      <c r="F66" s="279"/>
      <c r="G66" s="279"/>
      <c r="H66" s="279"/>
      <c r="I66" s="279"/>
      <c r="J66" s="279"/>
      <c r="K66" s="277"/>
    </row>
    <row r="67" ht="15" customHeight="1">
      <c r="B67" s="275"/>
      <c r="C67" s="281"/>
      <c r="D67" s="279" t="s">
        <v>1250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1251</v>
      </c>
      <c r="E68" s="279"/>
      <c r="F68" s="279"/>
      <c r="G68" s="279"/>
      <c r="H68" s="279"/>
      <c r="I68" s="279"/>
      <c r="J68" s="279"/>
      <c r="K68" s="277"/>
    </row>
    <row r="69" ht="12.75" customHeight="1">
      <c r="B69" s="286"/>
      <c r="C69" s="287"/>
      <c r="D69" s="287"/>
      <c r="E69" s="287"/>
      <c r="F69" s="287"/>
      <c r="G69" s="287"/>
      <c r="H69" s="287"/>
      <c r="I69" s="287"/>
      <c r="J69" s="287"/>
      <c r="K69" s="288"/>
    </row>
    <row r="70" ht="18.75" customHeight="1">
      <c r="B70" s="289"/>
      <c r="C70" s="289"/>
      <c r="D70" s="289"/>
      <c r="E70" s="289"/>
      <c r="F70" s="289"/>
      <c r="G70" s="289"/>
      <c r="H70" s="289"/>
      <c r="I70" s="289"/>
      <c r="J70" s="289"/>
      <c r="K70" s="290"/>
    </row>
    <row r="71" ht="18.75" customHeight="1">
      <c r="B71" s="290"/>
      <c r="C71" s="290"/>
      <c r="D71" s="290"/>
      <c r="E71" s="290"/>
      <c r="F71" s="290"/>
      <c r="G71" s="290"/>
      <c r="H71" s="290"/>
      <c r="I71" s="290"/>
      <c r="J71" s="290"/>
      <c r="K71" s="290"/>
    </row>
    <row r="72" ht="7.5" customHeight="1">
      <c r="B72" s="291"/>
      <c r="C72" s="292"/>
      <c r="D72" s="292"/>
      <c r="E72" s="292"/>
      <c r="F72" s="292"/>
      <c r="G72" s="292"/>
      <c r="H72" s="292"/>
      <c r="I72" s="292"/>
      <c r="J72" s="292"/>
      <c r="K72" s="293"/>
    </row>
    <row r="73" ht="45" customHeight="1">
      <c r="B73" s="294"/>
      <c r="C73" s="295" t="s">
        <v>111</v>
      </c>
      <c r="D73" s="295"/>
      <c r="E73" s="295"/>
      <c r="F73" s="295"/>
      <c r="G73" s="295"/>
      <c r="H73" s="295"/>
      <c r="I73" s="295"/>
      <c r="J73" s="295"/>
      <c r="K73" s="296"/>
    </row>
    <row r="74" ht="17.25" customHeight="1">
      <c r="B74" s="294"/>
      <c r="C74" s="297" t="s">
        <v>1252</v>
      </c>
      <c r="D74" s="297"/>
      <c r="E74" s="297"/>
      <c r="F74" s="297" t="s">
        <v>1253</v>
      </c>
      <c r="G74" s="298"/>
      <c r="H74" s="297" t="s">
        <v>130</v>
      </c>
      <c r="I74" s="297" t="s">
        <v>58</v>
      </c>
      <c r="J74" s="297" t="s">
        <v>1254</v>
      </c>
      <c r="K74" s="296"/>
    </row>
    <row r="75" ht="17.25" customHeight="1">
      <c r="B75" s="294"/>
      <c r="C75" s="299" t="s">
        <v>1255</v>
      </c>
      <c r="D75" s="299"/>
      <c r="E75" s="299"/>
      <c r="F75" s="300" t="s">
        <v>1256</v>
      </c>
      <c r="G75" s="301"/>
      <c r="H75" s="299"/>
      <c r="I75" s="299"/>
      <c r="J75" s="299" t="s">
        <v>1257</v>
      </c>
      <c r="K75" s="296"/>
    </row>
    <row r="76" ht="5.25" customHeight="1">
      <c r="B76" s="294"/>
      <c r="C76" s="302"/>
      <c r="D76" s="302"/>
      <c r="E76" s="302"/>
      <c r="F76" s="302"/>
      <c r="G76" s="303"/>
      <c r="H76" s="302"/>
      <c r="I76" s="302"/>
      <c r="J76" s="302"/>
      <c r="K76" s="296"/>
    </row>
    <row r="77" ht="15" customHeight="1">
      <c r="B77" s="294"/>
      <c r="C77" s="283" t="s">
        <v>54</v>
      </c>
      <c r="D77" s="302"/>
      <c r="E77" s="302"/>
      <c r="F77" s="304" t="s">
        <v>1258</v>
      </c>
      <c r="G77" s="303"/>
      <c r="H77" s="283" t="s">
        <v>1259</v>
      </c>
      <c r="I77" s="283" t="s">
        <v>1260</v>
      </c>
      <c r="J77" s="283">
        <v>20</v>
      </c>
      <c r="K77" s="296"/>
    </row>
    <row r="78" ht="15" customHeight="1">
      <c r="B78" s="294"/>
      <c r="C78" s="283" t="s">
        <v>1261</v>
      </c>
      <c r="D78" s="283"/>
      <c r="E78" s="283"/>
      <c r="F78" s="304" t="s">
        <v>1258</v>
      </c>
      <c r="G78" s="303"/>
      <c r="H78" s="283" t="s">
        <v>1262</v>
      </c>
      <c r="I78" s="283" t="s">
        <v>1260</v>
      </c>
      <c r="J78" s="283">
        <v>120</v>
      </c>
      <c r="K78" s="296"/>
    </row>
    <row r="79" ht="15" customHeight="1">
      <c r="B79" s="305"/>
      <c r="C79" s="283" t="s">
        <v>1263</v>
      </c>
      <c r="D79" s="283"/>
      <c r="E79" s="283"/>
      <c r="F79" s="304" t="s">
        <v>1264</v>
      </c>
      <c r="G79" s="303"/>
      <c r="H79" s="283" t="s">
        <v>1265</v>
      </c>
      <c r="I79" s="283" t="s">
        <v>1260</v>
      </c>
      <c r="J79" s="283">
        <v>50</v>
      </c>
      <c r="K79" s="296"/>
    </row>
    <row r="80" ht="15" customHeight="1">
      <c r="B80" s="305"/>
      <c r="C80" s="283" t="s">
        <v>1266</v>
      </c>
      <c r="D80" s="283"/>
      <c r="E80" s="283"/>
      <c r="F80" s="304" t="s">
        <v>1258</v>
      </c>
      <c r="G80" s="303"/>
      <c r="H80" s="283" t="s">
        <v>1267</v>
      </c>
      <c r="I80" s="283" t="s">
        <v>1268</v>
      </c>
      <c r="J80" s="283"/>
      <c r="K80" s="296"/>
    </row>
    <row r="81" ht="15" customHeight="1">
      <c r="B81" s="305"/>
      <c r="C81" s="306" t="s">
        <v>1269</v>
      </c>
      <c r="D81" s="306"/>
      <c r="E81" s="306"/>
      <c r="F81" s="307" t="s">
        <v>1264</v>
      </c>
      <c r="G81" s="306"/>
      <c r="H81" s="306" t="s">
        <v>1270</v>
      </c>
      <c r="I81" s="306" t="s">
        <v>1260</v>
      </c>
      <c r="J81" s="306">
        <v>15</v>
      </c>
      <c r="K81" s="296"/>
    </row>
    <row r="82" ht="15" customHeight="1">
      <c r="B82" s="305"/>
      <c r="C82" s="306" t="s">
        <v>1271</v>
      </c>
      <c r="D82" s="306"/>
      <c r="E82" s="306"/>
      <c r="F82" s="307" t="s">
        <v>1264</v>
      </c>
      <c r="G82" s="306"/>
      <c r="H82" s="306" t="s">
        <v>1272</v>
      </c>
      <c r="I82" s="306" t="s">
        <v>1260</v>
      </c>
      <c r="J82" s="306">
        <v>15</v>
      </c>
      <c r="K82" s="296"/>
    </row>
    <row r="83" ht="15" customHeight="1">
      <c r="B83" s="305"/>
      <c r="C83" s="306" t="s">
        <v>1273</v>
      </c>
      <c r="D83" s="306"/>
      <c r="E83" s="306"/>
      <c r="F83" s="307" t="s">
        <v>1264</v>
      </c>
      <c r="G83" s="306"/>
      <c r="H83" s="306" t="s">
        <v>1274</v>
      </c>
      <c r="I83" s="306" t="s">
        <v>1260</v>
      </c>
      <c r="J83" s="306">
        <v>20</v>
      </c>
      <c r="K83" s="296"/>
    </row>
    <row r="84" ht="15" customHeight="1">
      <c r="B84" s="305"/>
      <c r="C84" s="306" t="s">
        <v>1275</v>
      </c>
      <c r="D84" s="306"/>
      <c r="E84" s="306"/>
      <c r="F84" s="307" t="s">
        <v>1264</v>
      </c>
      <c r="G84" s="306"/>
      <c r="H84" s="306" t="s">
        <v>1276</v>
      </c>
      <c r="I84" s="306" t="s">
        <v>1260</v>
      </c>
      <c r="J84" s="306">
        <v>20</v>
      </c>
      <c r="K84" s="296"/>
    </row>
    <row r="85" ht="15" customHeight="1">
      <c r="B85" s="305"/>
      <c r="C85" s="283" t="s">
        <v>1277</v>
      </c>
      <c r="D85" s="283"/>
      <c r="E85" s="283"/>
      <c r="F85" s="304" t="s">
        <v>1264</v>
      </c>
      <c r="G85" s="303"/>
      <c r="H85" s="283" t="s">
        <v>1278</v>
      </c>
      <c r="I85" s="283" t="s">
        <v>1260</v>
      </c>
      <c r="J85" s="283">
        <v>50</v>
      </c>
      <c r="K85" s="296"/>
    </row>
    <row r="86" ht="15" customHeight="1">
      <c r="B86" s="305"/>
      <c r="C86" s="283" t="s">
        <v>1279</v>
      </c>
      <c r="D86" s="283"/>
      <c r="E86" s="283"/>
      <c r="F86" s="304" t="s">
        <v>1264</v>
      </c>
      <c r="G86" s="303"/>
      <c r="H86" s="283" t="s">
        <v>1280</v>
      </c>
      <c r="I86" s="283" t="s">
        <v>1260</v>
      </c>
      <c r="J86" s="283">
        <v>20</v>
      </c>
      <c r="K86" s="296"/>
    </row>
    <row r="87" ht="15" customHeight="1">
      <c r="B87" s="305"/>
      <c r="C87" s="283" t="s">
        <v>1281</v>
      </c>
      <c r="D87" s="283"/>
      <c r="E87" s="283"/>
      <c r="F87" s="304" t="s">
        <v>1264</v>
      </c>
      <c r="G87" s="303"/>
      <c r="H87" s="283" t="s">
        <v>1282</v>
      </c>
      <c r="I87" s="283" t="s">
        <v>1260</v>
      </c>
      <c r="J87" s="283">
        <v>20</v>
      </c>
      <c r="K87" s="296"/>
    </row>
    <row r="88" ht="15" customHeight="1">
      <c r="B88" s="305"/>
      <c r="C88" s="283" t="s">
        <v>1283</v>
      </c>
      <c r="D88" s="283"/>
      <c r="E88" s="283"/>
      <c r="F88" s="304" t="s">
        <v>1264</v>
      </c>
      <c r="G88" s="303"/>
      <c r="H88" s="283" t="s">
        <v>1284</v>
      </c>
      <c r="I88" s="283" t="s">
        <v>1260</v>
      </c>
      <c r="J88" s="283">
        <v>50</v>
      </c>
      <c r="K88" s="296"/>
    </row>
    <row r="89" ht="15" customHeight="1">
      <c r="B89" s="305"/>
      <c r="C89" s="283" t="s">
        <v>1285</v>
      </c>
      <c r="D89" s="283"/>
      <c r="E89" s="283"/>
      <c r="F89" s="304" t="s">
        <v>1264</v>
      </c>
      <c r="G89" s="303"/>
      <c r="H89" s="283" t="s">
        <v>1285</v>
      </c>
      <c r="I89" s="283" t="s">
        <v>1260</v>
      </c>
      <c r="J89" s="283">
        <v>50</v>
      </c>
      <c r="K89" s="296"/>
    </row>
    <row r="90" ht="15" customHeight="1">
      <c r="B90" s="305"/>
      <c r="C90" s="283" t="s">
        <v>135</v>
      </c>
      <c r="D90" s="283"/>
      <c r="E90" s="283"/>
      <c r="F90" s="304" t="s">
        <v>1264</v>
      </c>
      <c r="G90" s="303"/>
      <c r="H90" s="283" t="s">
        <v>1286</v>
      </c>
      <c r="I90" s="283" t="s">
        <v>1260</v>
      </c>
      <c r="J90" s="283">
        <v>255</v>
      </c>
      <c r="K90" s="296"/>
    </row>
    <row r="91" ht="15" customHeight="1">
      <c r="B91" s="305"/>
      <c r="C91" s="283" t="s">
        <v>1287</v>
      </c>
      <c r="D91" s="283"/>
      <c r="E91" s="283"/>
      <c r="F91" s="304" t="s">
        <v>1258</v>
      </c>
      <c r="G91" s="303"/>
      <c r="H91" s="283" t="s">
        <v>1288</v>
      </c>
      <c r="I91" s="283" t="s">
        <v>1289</v>
      </c>
      <c r="J91" s="283"/>
      <c r="K91" s="296"/>
    </row>
    <row r="92" ht="15" customHeight="1">
      <c r="B92" s="305"/>
      <c r="C92" s="283" t="s">
        <v>1290</v>
      </c>
      <c r="D92" s="283"/>
      <c r="E92" s="283"/>
      <c r="F92" s="304" t="s">
        <v>1258</v>
      </c>
      <c r="G92" s="303"/>
      <c r="H92" s="283" t="s">
        <v>1291</v>
      </c>
      <c r="I92" s="283" t="s">
        <v>1292</v>
      </c>
      <c r="J92" s="283"/>
      <c r="K92" s="296"/>
    </row>
    <row r="93" ht="15" customHeight="1">
      <c r="B93" s="305"/>
      <c r="C93" s="283" t="s">
        <v>1293</v>
      </c>
      <c r="D93" s="283"/>
      <c r="E93" s="283"/>
      <c r="F93" s="304" t="s">
        <v>1258</v>
      </c>
      <c r="G93" s="303"/>
      <c r="H93" s="283" t="s">
        <v>1293</v>
      </c>
      <c r="I93" s="283" t="s">
        <v>1292</v>
      </c>
      <c r="J93" s="283"/>
      <c r="K93" s="296"/>
    </row>
    <row r="94" ht="15" customHeight="1">
      <c r="B94" s="305"/>
      <c r="C94" s="283" t="s">
        <v>39</v>
      </c>
      <c r="D94" s="283"/>
      <c r="E94" s="283"/>
      <c r="F94" s="304" t="s">
        <v>1258</v>
      </c>
      <c r="G94" s="303"/>
      <c r="H94" s="283" t="s">
        <v>1294</v>
      </c>
      <c r="I94" s="283" t="s">
        <v>1292</v>
      </c>
      <c r="J94" s="283"/>
      <c r="K94" s="296"/>
    </row>
    <row r="95" ht="15" customHeight="1">
      <c r="B95" s="305"/>
      <c r="C95" s="283" t="s">
        <v>49</v>
      </c>
      <c r="D95" s="283"/>
      <c r="E95" s="283"/>
      <c r="F95" s="304" t="s">
        <v>1258</v>
      </c>
      <c r="G95" s="303"/>
      <c r="H95" s="283" t="s">
        <v>1295</v>
      </c>
      <c r="I95" s="283" t="s">
        <v>1292</v>
      </c>
      <c r="J95" s="283"/>
      <c r="K95" s="296"/>
    </row>
    <row r="96" ht="15" customHeight="1">
      <c r="B96" s="308"/>
      <c r="C96" s="309"/>
      <c r="D96" s="309"/>
      <c r="E96" s="309"/>
      <c r="F96" s="309"/>
      <c r="G96" s="309"/>
      <c r="H96" s="309"/>
      <c r="I96" s="309"/>
      <c r="J96" s="309"/>
      <c r="K96" s="310"/>
    </row>
    <row r="97" ht="18.75" customHeight="1">
      <c r="B97" s="311"/>
      <c r="C97" s="312"/>
      <c r="D97" s="312"/>
      <c r="E97" s="312"/>
      <c r="F97" s="312"/>
      <c r="G97" s="312"/>
      <c r="H97" s="312"/>
      <c r="I97" s="312"/>
      <c r="J97" s="312"/>
      <c r="K97" s="311"/>
    </row>
    <row r="98" ht="18.75" customHeight="1">
      <c r="B98" s="290"/>
      <c r="C98" s="290"/>
      <c r="D98" s="290"/>
      <c r="E98" s="290"/>
      <c r="F98" s="290"/>
      <c r="G98" s="290"/>
      <c r="H98" s="290"/>
      <c r="I98" s="290"/>
      <c r="J98" s="290"/>
      <c r="K98" s="290"/>
    </row>
    <row r="99" ht="7.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3"/>
    </row>
    <row r="100" ht="45" customHeight="1">
      <c r="B100" s="294"/>
      <c r="C100" s="295" t="s">
        <v>1296</v>
      </c>
      <c r="D100" s="295"/>
      <c r="E100" s="295"/>
      <c r="F100" s="295"/>
      <c r="G100" s="295"/>
      <c r="H100" s="295"/>
      <c r="I100" s="295"/>
      <c r="J100" s="295"/>
      <c r="K100" s="296"/>
    </row>
    <row r="101" ht="17.25" customHeight="1">
      <c r="B101" s="294"/>
      <c r="C101" s="297" t="s">
        <v>1252</v>
      </c>
      <c r="D101" s="297"/>
      <c r="E101" s="297"/>
      <c r="F101" s="297" t="s">
        <v>1253</v>
      </c>
      <c r="G101" s="298"/>
      <c r="H101" s="297" t="s">
        <v>130</v>
      </c>
      <c r="I101" s="297" t="s">
        <v>58</v>
      </c>
      <c r="J101" s="297" t="s">
        <v>1254</v>
      </c>
      <c r="K101" s="296"/>
    </row>
    <row r="102" ht="17.25" customHeight="1">
      <c r="B102" s="294"/>
      <c r="C102" s="299" t="s">
        <v>1255</v>
      </c>
      <c r="D102" s="299"/>
      <c r="E102" s="299"/>
      <c r="F102" s="300" t="s">
        <v>1256</v>
      </c>
      <c r="G102" s="301"/>
      <c r="H102" s="299"/>
      <c r="I102" s="299"/>
      <c r="J102" s="299" t="s">
        <v>1257</v>
      </c>
      <c r="K102" s="296"/>
    </row>
    <row r="103" ht="5.25" customHeight="1">
      <c r="B103" s="294"/>
      <c r="C103" s="297"/>
      <c r="D103" s="297"/>
      <c r="E103" s="297"/>
      <c r="F103" s="297"/>
      <c r="G103" s="313"/>
      <c r="H103" s="297"/>
      <c r="I103" s="297"/>
      <c r="J103" s="297"/>
      <c r="K103" s="296"/>
    </row>
    <row r="104" ht="15" customHeight="1">
      <c r="B104" s="294"/>
      <c r="C104" s="283" t="s">
        <v>54</v>
      </c>
      <c r="D104" s="302"/>
      <c r="E104" s="302"/>
      <c r="F104" s="304" t="s">
        <v>1258</v>
      </c>
      <c r="G104" s="313"/>
      <c r="H104" s="283" t="s">
        <v>1297</v>
      </c>
      <c r="I104" s="283" t="s">
        <v>1260</v>
      </c>
      <c r="J104" s="283">
        <v>20</v>
      </c>
      <c r="K104" s="296"/>
    </row>
    <row r="105" ht="15" customHeight="1">
      <c r="B105" s="294"/>
      <c r="C105" s="283" t="s">
        <v>1261</v>
      </c>
      <c r="D105" s="283"/>
      <c r="E105" s="283"/>
      <c r="F105" s="304" t="s">
        <v>1258</v>
      </c>
      <c r="G105" s="283"/>
      <c r="H105" s="283" t="s">
        <v>1297</v>
      </c>
      <c r="I105" s="283" t="s">
        <v>1260</v>
      </c>
      <c r="J105" s="283">
        <v>120</v>
      </c>
      <c r="K105" s="296"/>
    </row>
    <row r="106" ht="15" customHeight="1">
      <c r="B106" s="305"/>
      <c r="C106" s="283" t="s">
        <v>1263</v>
      </c>
      <c r="D106" s="283"/>
      <c r="E106" s="283"/>
      <c r="F106" s="304" t="s">
        <v>1264</v>
      </c>
      <c r="G106" s="283"/>
      <c r="H106" s="283" t="s">
        <v>1297</v>
      </c>
      <c r="I106" s="283" t="s">
        <v>1260</v>
      </c>
      <c r="J106" s="283">
        <v>50</v>
      </c>
      <c r="K106" s="296"/>
    </row>
    <row r="107" ht="15" customHeight="1">
      <c r="B107" s="305"/>
      <c r="C107" s="283" t="s">
        <v>1266</v>
      </c>
      <c r="D107" s="283"/>
      <c r="E107" s="283"/>
      <c r="F107" s="304" t="s">
        <v>1258</v>
      </c>
      <c r="G107" s="283"/>
      <c r="H107" s="283" t="s">
        <v>1297</v>
      </c>
      <c r="I107" s="283" t="s">
        <v>1268</v>
      </c>
      <c r="J107" s="283"/>
      <c r="K107" s="296"/>
    </row>
    <row r="108" ht="15" customHeight="1">
      <c r="B108" s="305"/>
      <c r="C108" s="283" t="s">
        <v>1277</v>
      </c>
      <c r="D108" s="283"/>
      <c r="E108" s="283"/>
      <c r="F108" s="304" t="s">
        <v>1264</v>
      </c>
      <c r="G108" s="283"/>
      <c r="H108" s="283" t="s">
        <v>1297</v>
      </c>
      <c r="I108" s="283" t="s">
        <v>1260</v>
      </c>
      <c r="J108" s="283">
        <v>50</v>
      </c>
      <c r="K108" s="296"/>
    </row>
    <row r="109" ht="15" customHeight="1">
      <c r="B109" s="305"/>
      <c r="C109" s="283" t="s">
        <v>1285</v>
      </c>
      <c r="D109" s="283"/>
      <c r="E109" s="283"/>
      <c r="F109" s="304" t="s">
        <v>1264</v>
      </c>
      <c r="G109" s="283"/>
      <c r="H109" s="283" t="s">
        <v>1297</v>
      </c>
      <c r="I109" s="283" t="s">
        <v>1260</v>
      </c>
      <c r="J109" s="283">
        <v>50</v>
      </c>
      <c r="K109" s="296"/>
    </row>
    <row r="110" ht="15" customHeight="1">
      <c r="B110" s="305"/>
      <c r="C110" s="283" t="s">
        <v>1283</v>
      </c>
      <c r="D110" s="283"/>
      <c r="E110" s="283"/>
      <c r="F110" s="304" t="s">
        <v>1264</v>
      </c>
      <c r="G110" s="283"/>
      <c r="H110" s="283" t="s">
        <v>1297</v>
      </c>
      <c r="I110" s="283" t="s">
        <v>1260</v>
      </c>
      <c r="J110" s="283">
        <v>50</v>
      </c>
      <c r="K110" s="296"/>
    </row>
    <row r="111" ht="15" customHeight="1">
      <c r="B111" s="305"/>
      <c r="C111" s="283" t="s">
        <v>54</v>
      </c>
      <c r="D111" s="283"/>
      <c r="E111" s="283"/>
      <c r="F111" s="304" t="s">
        <v>1258</v>
      </c>
      <c r="G111" s="283"/>
      <c r="H111" s="283" t="s">
        <v>1298</v>
      </c>
      <c r="I111" s="283" t="s">
        <v>1260</v>
      </c>
      <c r="J111" s="283">
        <v>20</v>
      </c>
      <c r="K111" s="296"/>
    </row>
    <row r="112" ht="15" customHeight="1">
      <c r="B112" s="305"/>
      <c r="C112" s="283" t="s">
        <v>1299</v>
      </c>
      <c r="D112" s="283"/>
      <c r="E112" s="283"/>
      <c r="F112" s="304" t="s">
        <v>1258</v>
      </c>
      <c r="G112" s="283"/>
      <c r="H112" s="283" t="s">
        <v>1300</v>
      </c>
      <c r="I112" s="283" t="s">
        <v>1260</v>
      </c>
      <c r="J112" s="283">
        <v>120</v>
      </c>
      <c r="K112" s="296"/>
    </row>
    <row r="113" ht="15" customHeight="1">
      <c r="B113" s="305"/>
      <c r="C113" s="283" t="s">
        <v>39</v>
      </c>
      <c r="D113" s="283"/>
      <c r="E113" s="283"/>
      <c r="F113" s="304" t="s">
        <v>1258</v>
      </c>
      <c r="G113" s="283"/>
      <c r="H113" s="283" t="s">
        <v>1301</v>
      </c>
      <c r="I113" s="283" t="s">
        <v>1292</v>
      </c>
      <c r="J113" s="283"/>
      <c r="K113" s="296"/>
    </row>
    <row r="114" ht="15" customHeight="1">
      <c r="B114" s="305"/>
      <c r="C114" s="283" t="s">
        <v>49</v>
      </c>
      <c r="D114" s="283"/>
      <c r="E114" s="283"/>
      <c r="F114" s="304" t="s">
        <v>1258</v>
      </c>
      <c r="G114" s="283"/>
      <c r="H114" s="283" t="s">
        <v>1302</v>
      </c>
      <c r="I114" s="283" t="s">
        <v>1292</v>
      </c>
      <c r="J114" s="283"/>
      <c r="K114" s="296"/>
    </row>
    <row r="115" ht="15" customHeight="1">
      <c r="B115" s="305"/>
      <c r="C115" s="283" t="s">
        <v>58</v>
      </c>
      <c r="D115" s="283"/>
      <c r="E115" s="283"/>
      <c r="F115" s="304" t="s">
        <v>1258</v>
      </c>
      <c r="G115" s="283"/>
      <c r="H115" s="283" t="s">
        <v>1303</v>
      </c>
      <c r="I115" s="283" t="s">
        <v>1304</v>
      </c>
      <c r="J115" s="283"/>
      <c r="K115" s="296"/>
    </row>
    <row r="116" ht="15" customHeight="1">
      <c r="B116" s="308"/>
      <c r="C116" s="314"/>
      <c r="D116" s="314"/>
      <c r="E116" s="314"/>
      <c r="F116" s="314"/>
      <c r="G116" s="314"/>
      <c r="H116" s="314"/>
      <c r="I116" s="314"/>
      <c r="J116" s="314"/>
      <c r="K116" s="310"/>
    </row>
    <row r="117" ht="18.75" customHeight="1">
      <c r="B117" s="315"/>
      <c r="C117" s="279"/>
      <c r="D117" s="279"/>
      <c r="E117" s="279"/>
      <c r="F117" s="316"/>
      <c r="G117" s="279"/>
      <c r="H117" s="279"/>
      <c r="I117" s="279"/>
      <c r="J117" s="279"/>
      <c r="K117" s="315"/>
    </row>
    <row r="118" ht="18.75" customHeight="1">
      <c r="B118" s="290"/>
      <c r="C118" s="290"/>
      <c r="D118" s="290"/>
      <c r="E118" s="290"/>
      <c r="F118" s="290"/>
      <c r="G118" s="290"/>
      <c r="H118" s="290"/>
      <c r="I118" s="290"/>
      <c r="J118" s="290"/>
      <c r="K118" s="290"/>
    </row>
    <row r="119" ht="7.5" customHeight="1">
      <c r="B119" s="317"/>
      <c r="C119" s="318"/>
      <c r="D119" s="318"/>
      <c r="E119" s="318"/>
      <c r="F119" s="318"/>
      <c r="G119" s="318"/>
      <c r="H119" s="318"/>
      <c r="I119" s="318"/>
      <c r="J119" s="318"/>
      <c r="K119" s="319"/>
    </row>
    <row r="120" ht="45" customHeight="1">
      <c r="B120" s="320"/>
      <c r="C120" s="273" t="s">
        <v>1305</v>
      </c>
      <c r="D120" s="273"/>
      <c r="E120" s="273"/>
      <c r="F120" s="273"/>
      <c r="G120" s="273"/>
      <c r="H120" s="273"/>
      <c r="I120" s="273"/>
      <c r="J120" s="273"/>
      <c r="K120" s="321"/>
    </row>
    <row r="121" ht="17.25" customHeight="1">
      <c r="B121" s="322"/>
      <c r="C121" s="297" t="s">
        <v>1252</v>
      </c>
      <c r="D121" s="297"/>
      <c r="E121" s="297"/>
      <c r="F121" s="297" t="s">
        <v>1253</v>
      </c>
      <c r="G121" s="298"/>
      <c r="H121" s="297" t="s">
        <v>130</v>
      </c>
      <c r="I121" s="297" t="s">
        <v>58</v>
      </c>
      <c r="J121" s="297" t="s">
        <v>1254</v>
      </c>
      <c r="K121" s="323"/>
    </row>
    <row r="122" ht="17.25" customHeight="1">
      <c r="B122" s="322"/>
      <c r="C122" s="299" t="s">
        <v>1255</v>
      </c>
      <c r="D122" s="299"/>
      <c r="E122" s="299"/>
      <c r="F122" s="300" t="s">
        <v>1256</v>
      </c>
      <c r="G122" s="301"/>
      <c r="H122" s="299"/>
      <c r="I122" s="299"/>
      <c r="J122" s="299" t="s">
        <v>1257</v>
      </c>
      <c r="K122" s="323"/>
    </row>
    <row r="123" ht="5.25" customHeight="1">
      <c r="B123" s="324"/>
      <c r="C123" s="302"/>
      <c r="D123" s="302"/>
      <c r="E123" s="302"/>
      <c r="F123" s="302"/>
      <c r="G123" s="283"/>
      <c r="H123" s="302"/>
      <c r="I123" s="302"/>
      <c r="J123" s="302"/>
      <c r="K123" s="325"/>
    </row>
    <row r="124" ht="15" customHeight="1">
      <c r="B124" s="324"/>
      <c r="C124" s="283" t="s">
        <v>1261</v>
      </c>
      <c r="D124" s="302"/>
      <c r="E124" s="302"/>
      <c r="F124" s="304" t="s">
        <v>1258</v>
      </c>
      <c r="G124" s="283"/>
      <c r="H124" s="283" t="s">
        <v>1297</v>
      </c>
      <c r="I124" s="283" t="s">
        <v>1260</v>
      </c>
      <c r="J124" s="283">
        <v>120</v>
      </c>
      <c r="K124" s="326"/>
    </row>
    <row r="125" ht="15" customHeight="1">
      <c r="B125" s="324"/>
      <c r="C125" s="283" t="s">
        <v>1306</v>
      </c>
      <c r="D125" s="283"/>
      <c r="E125" s="283"/>
      <c r="F125" s="304" t="s">
        <v>1258</v>
      </c>
      <c r="G125" s="283"/>
      <c r="H125" s="283" t="s">
        <v>1307</v>
      </c>
      <c r="I125" s="283" t="s">
        <v>1260</v>
      </c>
      <c r="J125" s="283" t="s">
        <v>1308</v>
      </c>
      <c r="K125" s="326"/>
    </row>
    <row r="126" ht="15" customHeight="1">
      <c r="B126" s="324"/>
      <c r="C126" s="283" t="s">
        <v>1207</v>
      </c>
      <c r="D126" s="283"/>
      <c r="E126" s="283"/>
      <c r="F126" s="304" t="s">
        <v>1258</v>
      </c>
      <c r="G126" s="283"/>
      <c r="H126" s="283" t="s">
        <v>1309</v>
      </c>
      <c r="I126" s="283" t="s">
        <v>1260</v>
      </c>
      <c r="J126" s="283" t="s">
        <v>1308</v>
      </c>
      <c r="K126" s="326"/>
    </row>
    <row r="127" ht="15" customHeight="1">
      <c r="B127" s="324"/>
      <c r="C127" s="283" t="s">
        <v>1269</v>
      </c>
      <c r="D127" s="283"/>
      <c r="E127" s="283"/>
      <c r="F127" s="304" t="s">
        <v>1264</v>
      </c>
      <c r="G127" s="283"/>
      <c r="H127" s="283" t="s">
        <v>1270</v>
      </c>
      <c r="I127" s="283" t="s">
        <v>1260</v>
      </c>
      <c r="J127" s="283">
        <v>15</v>
      </c>
      <c r="K127" s="326"/>
    </row>
    <row r="128" ht="15" customHeight="1">
      <c r="B128" s="324"/>
      <c r="C128" s="306" t="s">
        <v>1271</v>
      </c>
      <c r="D128" s="306"/>
      <c r="E128" s="306"/>
      <c r="F128" s="307" t="s">
        <v>1264</v>
      </c>
      <c r="G128" s="306"/>
      <c r="H128" s="306" t="s">
        <v>1272</v>
      </c>
      <c r="I128" s="306" t="s">
        <v>1260</v>
      </c>
      <c r="J128" s="306">
        <v>15</v>
      </c>
      <c r="K128" s="326"/>
    </row>
    <row r="129" ht="15" customHeight="1">
      <c r="B129" s="324"/>
      <c r="C129" s="306" t="s">
        <v>1273</v>
      </c>
      <c r="D129" s="306"/>
      <c r="E129" s="306"/>
      <c r="F129" s="307" t="s">
        <v>1264</v>
      </c>
      <c r="G129" s="306"/>
      <c r="H129" s="306" t="s">
        <v>1274</v>
      </c>
      <c r="I129" s="306" t="s">
        <v>1260</v>
      </c>
      <c r="J129" s="306">
        <v>20</v>
      </c>
      <c r="K129" s="326"/>
    </row>
    <row r="130" ht="15" customHeight="1">
      <c r="B130" s="324"/>
      <c r="C130" s="306" t="s">
        <v>1275</v>
      </c>
      <c r="D130" s="306"/>
      <c r="E130" s="306"/>
      <c r="F130" s="307" t="s">
        <v>1264</v>
      </c>
      <c r="G130" s="306"/>
      <c r="H130" s="306" t="s">
        <v>1276</v>
      </c>
      <c r="I130" s="306" t="s">
        <v>1260</v>
      </c>
      <c r="J130" s="306">
        <v>20</v>
      </c>
      <c r="K130" s="326"/>
    </row>
    <row r="131" ht="15" customHeight="1">
      <c r="B131" s="324"/>
      <c r="C131" s="283" t="s">
        <v>1263</v>
      </c>
      <c r="D131" s="283"/>
      <c r="E131" s="283"/>
      <c r="F131" s="304" t="s">
        <v>1264</v>
      </c>
      <c r="G131" s="283"/>
      <c r="H131" s="283" t="s">
        <v>1297</v>
      </c>
      <c r="I131" s="283" t="s">
        <v>1260</v>
      </c>
      <c r="J131" s="283">
        <v>50</v>
      </c>
      <c r="K131" s="326"/>
    </row>
    <row r="132" ht="15" customHeight="1">
      <c r="B132" s="324"/>
      <c r="C132" s="283" t="s">
        <v>1277</v>
      </c>
      <c r="D132" s="283"/>
      <c r="E132" s="283"/>
      <c r="F132" s="304" t="s">
        <v>1264</v>
      </c>
      <c r="G132" s="283"/>
      <c r="H132" s="283" t="s">
        <v>1297</v>
      </c>
      <c r="I132" s="283" t="s">
        <v>1260</v>
      </c>
      <c r="J132" s="283">
        <v>50</v>
      </c>
      <c r="K132" s="326"/>
    </row>
    <row r="133" ht="15" customHeight="1">
      <c r="B133" s="324"/>
      <c r="C133" s="283" t="s">
        <v>1283</v>
      </c>
      <c r="D133" s="283"/>
      <c r="E133" s="283"/>
      <c r="F133" s="304" t="s">
        <v>1264</v>
      </c>
      <c r="G133" s="283"/>
      <c r="H133" s="283" t="s">
        <v>1297</v>
      </c>
      <c r="I133" s="283" t="s">
        <v>1260</v>
      </c>
      <c r="J133" s="283">
        <v>50</v>
      </c>
      <c r="K133" s="326"/>
    </row>
    <row r="134" ht="15" customHeight="1">
      <c r="B134" s="324"/>
      <c r="C134" s="283" t="s">
        <v>1285</v>
      </c>
      <c r="D134" s="283"/>
      <c r="E134" s="283"/>
      <c r="F134" s="304" t="s">
        <v>1264</v>
      </c>
      <c r="G134" s="283"/>
      <c r="H134" s="283" t="s">
        <v>1297</v>
      </c>
      <c r="I134" s="283" t="s">
        <v>1260</v>
      </c>
      <c r="J134" s="283">
        <v>50</v>
      </c>
      <c r="K134" s="326"/>
    </row>
    <row r="135" ht="15" customHeight="1">
      <c r="B135" s="324"/>
      <c r="C135" s="283" t="s">
        <v>135</v>
      </c>
      <c r="D135" s="283"/>
      <c r="E135" s="283"/>
      <c r="F135" s="304" t="s">
        <v>1264</v>
      </c>
      <c r="G135" s="283"/>
      <c r="H135" s="283" t="s">
        <v>1310</v>
      </c>
      <c r="I135" s="283" t="s">
        <v>1260</v>
      </c>
      <c r="J135" s="283">
        <v>255</v>
      </c>
      <c r="K135" s="326"/>
    </row>
    <row r="136" ht="15" customHeight="1">
      <c r="B136" s="324"/>
      <c r="C136" s="283" t="s">
        <v>1287</v>
      </c>
      <c r="D136" s="283"/>
      <c r="E136" s="283"/>
      <c r="F136" s="304" t="s">
        <v>1258</v>
      </c>
      <c r="G136" s="283"/>
      <c r="H136" s="283" t="s">
        <v>1311</v>
      </c>
      <c r="I136" s="283" t="s">
        <v>1289</v>
      </c>
      <c r="J136" s="283"/>
      <c r="K136" s="326"/>
    </row>
    <row r="137" ht="15" customHeight="1">
      <c r="B137" s="324"/>
      <c r="C137" s="283" t="s">
        <v>1290</v>
      </c>
      <c r="D137" s="283"/>
      <c r="E137" s="283"/>
      <c r="F137" s="304" t="s">
        <v>1258</v>
      </c>
      <c r="G137" s="283"/>
      <c r="H137" s="283" t="s">
        <v>1312</v>
      </c>
      <c r="I137" s="283" t="s">
        <v>1292</v>
      </c>
      <c r="J137" s="283"/>
      <c r="K137" s="326"/>
    </row>
    <row r="138" ht="15" customHeight="1">
      <c r="B138" s="324"/>
      <c r="C138" s="283" t="s">
        <v>1293</v>
      </c>
      <c r="D138" s="283"/>
      <c r="E138" s="283"/>
      <c r="F138" s="304" t="s">
        <v>1258</v>
      </c>
      <c r="G138" s="283"/>
      <c r="H138" s="283" t="s">
        <v>1293</v>
      </c>
      <c r="I138" s="283" t="s">
        <v>1292</v>
      </c>
      <c r="J138" s="283"/>
      <c r="K138" s="326"/>
    </row>
    <row r="139" ht="15" customHeight="1">
      <c r="B139" s="324"/>
      <c r="C139" s="283" t="s">
        <v>39</v>
      </c>
      <c r="D139" s="283"/>
      <c r="E139" s="283"/>
      <c r="F139" s="304" t="s">
        <v>1258</v>
      </c>
      <c r="G139" s="283"/>
      <c r="H139" s="283" t="s">
        <v>1313</v>
      </c>
      <c r="I139" s="283" t="s">
        <v>1292</v>
      </c>
      <c r="J139" s="283"/>
      <c r="K139" s="326"/>
    </row>
    <row r="140" ht="15" customHeight="1">
      <c r="B140" s="324"/>
      <c r="C140" s="283" t="s">
        <v>1314</v>
      </c>
      <c r="D140" s="283"/>
      <c r="E140" s="283"/>
      <c r="F140" s="304" t="s">
        <v>1258</v>
      </c>
      <c r="G140" s="283"/>
      <c r="H140" s="283" t="s">
        <v>1315</v>
      </c>
      <c r="I140" s="283" t="s">
        <v>1292</v>
      </c>
      <c r="J140" s="283"/>
      <c r="K140" s="326"/>
    </row>
    <row r="141" ht="15" customHeight="1">
      <c r="B141" s="327"/>
      <c r="C141" s="328"/>
      <c r="D141" s="328"/>
      <c r="E141" s="328"/>
      <c r="F141" s="328"/>
      <c r="G141" s="328"/>
      <c r="H141" s="328"/>
      <c r="I141" s="328"/>
      <c r="J141" s="328"/>
      <c r="K141" s="329"/>
    </row>
    <row r="142" ht="18.75" customHeight="1">
      <c r="B142" s="279"/>
      <c r="C142" s="279"/>
      <c r="D142" s="279"/>
      <c r="E142" s="279"/>
      <c r="F142" s="316"/>
      <c r="G142" s="279"/>
      <c r="H142" s="279"/>
      <c r="I142" s="279"/>
      <c r="J142" s="279"/>
      <c r="K142" s="279"/>
    </row>
    <row r="143" ht="18.75" customHeight="1">
      <c r="B143" s="290"/>
      <c r="C143" s="290"/>
      <c r="D143" s="290"/>
      <c r="E143" s="290"/>
      <c r="F143" s="290"/>
      <c r="G143" s="290"/>
      <c r="H143" s="290"/>
      <c r="I143" s="290"/>
      <c r="J143" s="290"/>
      <c r="K143" s="290"/>
    </row>
    <row r="144" ht="7.5" customHeight="1">
      <c r="B144" s="291"/>
      <c r="C144" s="292"/>
      <c r="D144" s="292"/>
      <c r="E144" s="292"/>
      <c r="F144" s="292"/>
      <c r="G144" s="292"/>
      <c r="H144" s="292"/>
      <c r="I144" s="292"/>
      <c r="J144" s="292"/>
      <c r="K144" s="293"/>
    </row>
    <row r="145" ht="45" customHeight="1">
      <c r="B145" s="294"/>
      <c r="C145" s="295" t="s">
        <v>1316</v>
      </c>
      <c r="D145" s="295"/>
      <c r="E145" s="295"/>
      <c r="F145" s="295"/>
      <c r="G145" s="295"/>
      <c r="H145" s="295"/>
      <c r="I145" s="295"/>
      <c r="J145" s="295"/>
      <c r="K145" s="296"/>
    </row>
    <row r="146" ht="17.25" customHeight="1">
      <c r="B146" s="294"/>
      <c r="C146" s="297" t="s">
        <v>1252</v>
      </c>
      <c r="D146" s="297"/>
      <c r="E146" s="297"/>
      <c r="F146" s="297" t="s">
        <v>1253</v>
      </c>
      <c r="G146" s="298"/>
      <c r="H146" s="297" t="s">
        <v>130</v>
      </c>
      <c r="I146" s="297" t="s">
        <v>58</v>
      </c>
      <c r="J146" s="297" t="s">
        <v>1254</v>
      </c>
      <c r="K146" s="296"/>
    </row>
    <row r="147" ht="17.25" customHeight="1">
      <c r="B147" s="294"/>
      <c r="C147" s="299" t="s">
        <v>1255</v>
      </c>
      <c r="D147" s="299"/>
      <c r="E147" s="299"/>
      <c r="F147" s="300" t="s">
        <v>1256</v>
      </c>
      <c r="G147" s="301"/>
      <c r="H147" s="299"/>
      <c r="I147" s="299"/>
      <c r="J147" s="299" t="s">
        <v>1257</v>
      </c>
      <c r="K147" s="296"/>
    </row>
    <row r="148" ht="5.25" customHeight="1">
      <c r="B148" s="305"/>
      <c r="C148" s="302"/>
      <c r="D148" s="302"/>
      <c r="E148" s="302"/>
      <c r="F148" s="302"/>
      <c r="G148" s="303"/>
      <c r="H148" s="302"/>
      <c r="I148" s="302"/>
      <c r="J148" s="302"/>
      <c r="K148" s="326"/>
    </row>
    <row r="149" ht="15" customHeight="1">
      <c r="B149" s="305"/>
      <c r="C149" s="330" t="s">
        <v>1261</v>
      </c>
      <c r="D149" s="283"/>
      <c r="E149" s="283"/>
      <c r="F149" s="331" t="s">
        <v>1258</v>
      </c>
      <c r="G149" s="283"/>
      <c r="H149" s="330" t="s">
        <v>1297</v>
      </c>
      <c r="I149" s="330" t="s">
        <v>1260</v>
      </c>
      <c r="J149" s="330">
        <v>120</v>
      </c>
      <c r="K149" s="326"/>
    </row>
    <row r="150" ht="15" customHeight="1">
      <c r="B150" s="305"/>
      <c r="C150" s="330" t="s">
        <v>1306</v>
      </c>
      <c r="D150" s="283"/>
      <c r="E150" s="283"/>
      <c r="F150" s="331" t="s">
        <v>1258</v>
      </c>
      <c r="G150" s="283"/>
      <c r="H150" s="330" t="s">
        <v>1317</v>
      </c>
      <c r="I150" s="330" t="s">
        <v>1260</v>
      </c>
      <c r="J150" s="330" t="s">
        <v>1308</v>
      </c>
      <c r="K150" s="326"/>
    </row>
    <row r="151" ht="15" customHeight="1">
      <c r="B151" s="305"/>
      <c r="C151" s="330" t="s">
        <v>1207</v>
      </c>
      <c r="D151" s="283"/>
      <c r="E151" s="283"/>
      <c r="F151" s="331" t="s">
        <v>1258</v>
      </c>
      <c r="G151" s="283"/>
      <c r="H151" s="330" t="s">
        <v>1318</v>
      </c>
      <c r="I151" s="330" t="s">
        <v>1260</v>
      </c>
      <c r="J151" s="330" t="s">
        <v>1308</v>
      </c>
      <c r="K151" s="326"/>
    </row>
    <row r="152" ht="15" customHeight="1">
      <c r="B152" s="305"/>
      <c r="C152" s="330" t="s">
        <v>1263</v>
      </c>
      <c r="D152" s="283"/>
      <c r="E152" s="283"/>
      <c r="F152" s="331" t="s">
        <v>1264</v>
      </c>
      <c r="G152" s="283"/>
      <c r="H152" s="330" t="s">
        <v>1297</v>
      </c>
      <c r="I152" s="330" t="s">
        <v>1260</v>
      </c>
      <c r="J152" s="330">
        <v>50</v>
      </c>
      <c r="K152" s="326"/>
    </row>
    <row r="153" ht="15" customHeight="1">
      <c r="B153" s="305"/>
      <c r="C153" s="330" t="s">
        <v>1266</v>
      </c>
      <c r="D153" s="283"/>
      <c r="E153" s="283"/>
      <c r="F153" s="331" t="s">
        <v>1258</v>
      </c>
      <c r="G153" s="283"/>
      <c r="H153" s="330" t="s">
        <v>1297</v>
      </c>
      <c r="I153" s="330" t="s">
        <v>1268</v>
      </c>
      <c r="J153" s="330"/>
      <c r="K153" s="326"/>
    </row>
    <row r="154" ht="15" customHeight="1">
      <c r="B154" s="305"/>
      <c r="C154" s="330" t="s">
        <v>1277</v>
      </c>
      <c r="D154" s="283"/>
      <c r="E154" s="283"/>
      <c r="F154" s="331" t="s">
        <v>1264</v>
      </c>
      <c r="G154" s="283"/>
      <c r="H154" s="330" t="s">
        <v>1297</v>
      </c>
      <c r="I154" s="330" t="s">
        <v>1260</v>
      </c>
      <c r="J154" s="330">
        <v>50</v>
      </c>
      <c r="K154" s="326"/>
    </row>
    <row r="155" ht="15" customHeight="1">
      <c r="B155" s="305"/>
      <c r="C155" s="330" t="s">
        <v>1285</v>
      </c>
      <c r="D155" s="283"/>
      <c r="E155" s="283"/>
      <c r="F155" s="331" t="s">
        <v>1264</v>
      </c>
      <c r="G155" s="283"/>
      <c r="H155" s="330" t="s">
        <v>1297</v>
      </c>
      <c r="I155" s="330" t="s">
        <v>1260</v>
      </c>
      <c r="J155" s="330">
        <v>50</v>
      </c>
      <c r="K155" s="326"/>
    </row>
    <row r="156" ht="15" customHeight="1">
      <c r="B156" s="305"/>
      <c r="C156" s="330" t="s">
        <v>1283</v>
      </c>
      <c r="D156" s="283"/>
      <c r="E156" s="283"/>
      <c r="F156" s="331" t="s">
        <v>1264</v>
      </c>
      <c r="G156" s="283"/>
      <c r="H156" s="330" t="s">
        <v>1297</v>
      </c>
      <c r="I156" s="330" t="s">
        <v>1260</v>
      </c>
      <c r="J156" s="330">
        <v>50</v>
      </c>
      <c r="K156" s="326"/>
    </row>
    <row r="157" ht="15" customHeight="1">
      <c r="B157" s="305"/>
      <c r="C157" s="330" t="s">
        <v>116</v>
      </c>
      <c r="D157" s="283"/>
      <c r="E157" s="283"/>
      <c r="F157" s="331" t="s">
        <v>1258</v>
      </c>
      <c r="G157" s="283"/>
      <c r="H157" s="330" t="s">
        <v>1319</v>
      </c>
      <c r="I157" s="330" t="s">
        <v>1260</v>
      </c>
      <c r="J157" s="330" t="s">
        <v>1320</v>
      </c>
      <c r="K157" s="326"/>
    </row>
    <row r="158" ht="15" customHeight="1">
      <c r="B158" s="305"/>
      <c r="C158" s="330" t="s">
        <v>1321</v>
      </c>
      <c r="D158" s="283"/>
      <c r="E158" s="283"/>
      <c r="F158" s="331" t="s">
        <v>1258</v>
      </c>
      <c r="G158" s="283"/>
      <c r="H158" s="330" t="s">
        <v>1322</v>
      </c>
      <c r="I158" s="330" t="s">
        <v>1292</v>
      </c>
      <c r="J158" s="330"/>
      <c r="K158" s="326"/>
    </row>
    <row r="159" ht="15" customHeight="1">
      <c r="B159" s="332"/>
      <c r="C159" s="314"/>
      <c r="D159" s="314"/>
      <c r="E159" s="314"/>
      <c r="F159" s="314"/>
      <c r="G159" s="314"/>
      <c r="H159" s="314"/>
      <c r="I159" s="314"/>
      <c r="J159" s="314"/>
      <c r="K159" s="333"/>
    </row>
    <row r="160" ht="18.75" customHeight="1">
      <c r="B160" s="279"/>
      <c r="C160" s="283"/>
      <c r="D160" s="283"/>
      <c r="E160" s="283"/>
      <c r="F160" s="304"/>
      <c r="G160" s="283"/>
      <c r="H160" s="283"/>
      <c r="I160" s="283"/>
      <c r="J160" s="283"/>
      <c r="K160" s="279"/>
    </row>
    <row r="161" ht="18.75" customHeight="1">
      <c r="B161" s="290"/>
      <c r="C161" s="290"/>
      <c r="D161" s="290"/>
      <c r="E161" s="290"/>
      <c r="F161" s="290"/>
      <c r="G161" s="290"/>
      <c r="H161" s="290"/>
      <c r="I161" s="290"/>
      <c r="J161" s="290"/>
      <c r="K161" s="290"/>
    </row>
    <row r="162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ht="45" customHeight="1">
      <c r="B163" s="272"/>
      <c r="C163" s="273" t="s">
        <v>1323</v>
      </c>
      <c r="D163" s="273"/>
      <c r="E163" s="273"/>
      <c r="F163" s="273"/>
      <c r="G163" s="273"/>
      <c r="H163" s="273"/>
      <c r="I163" s="273"/>
      <c r="J163" s="273"/>
      <c r="K163" s="274"/>
    </row>
    <row r="164" ht="17.25" customHeight="1">
      <c r="B164" s="272"/>
      <c r="C164" s="297" t="s">
        <v>1252</v>
      </c>
      <c r="D164" s="297"/>
      <c r="E164" s="297"/>
      <c r="F164" s="297" t="s">
        <v>1253</v>
      </c>
      <c r="G164" s="334"/>
      <c r="H164" s="335" t="s">
        <v>130</v>
      </c>
      <c r="I164" s="335" t="s">
        <v>58</v>
      </c>
      <c r="J164" s="297" t="s">
        <v>1254</v>
      </c>
      <c r="K164" s="274"/>
    </row>
    <row r="165" ht="17.25" customHeight="1">
      <c r="B165" s="275"/>
      <c r="C165" s="299" t="s">
        <v>1255</v>
      </c>
      <c r="D165" s="299"/>
      <c r="E165" s="299"/>
      <c r="F165" s="300" t="s">
        <v>1256</v>
      </c>
      <c r="G165" s="336"/>
      <c r="H165" s="337"/>
      <c r="I165" s="337"/>
      <c r="J165" s="299" t="s">
        <v>1257</v>
      </c>
      <c r="K165" s="277"/>
    </row>
    <row r="166" ht="5.25" customHeight="1">
      <c r="B166" s="305"/>
      <c r="C166" s="302"/>
      <c r="D166" s="302"/>
      <c r="E166" s="302"/>
      <c r="F166" s="302"/>
      <c r="G166" s="303"/>
      <c r="H166" s="302"/>
      <c r="I166" s="302"/>
      <c r="J166" s="302"/>
      <c r="K166" s="326"/>
    </row>
    <row r="167" ht="15" customHeight="1">
      <c r="B167" s="305"/>
      <c r="C167" s="283" t="s">
        <v>1261</v>
      </c>
      <c r="D167" s="283"/>
      <c r="E167" s="283"/>
      <c r="F167" s="304" t="s">
        <v>1258</v>
      </c>
      <c r="G167" s="283"/>
      <c r="H167" s="283" t="s">
        <v>1297</v>
      </c>
      <c r="I167" s="283" t="s">
        <v>1260</v>
      </c>
      <c r="J167" s="283">
        <v>120</v>
      </c>
      <c r="K167" s="326"/>
    </row>
    <row r="168" ht="15" customHeight="1">
      <c r="B168" s="305"/>
      <c r="C168" s="283" t="s">
        <v>1306</v>
      </c>
      <c r="D168" s="283"/>
      <c r="E168" s="283"/>
      <c r="F168" s="304" t="s">
        <v>1258</v>
      </c>
      <c r="G168" s="283"/>
      <c r="H168" s="283" t="s">
        <v>1307</v>
      </c>
      <c r="I168" s="283" t="s">
        <v>1260</v>
      </c>
      <c r="J168" s="283" t="s">
        <v>1308</v>
      </c>
      <c r="K168" s="326"/>
    </row>
    <row r="169" ht="15" customHeight="1">
      <c r="B169" s="305"/>
      <c r="C169" s="283" t="s">
        <v>1207</v>
      </c>
      <c r="D169" s="283"/>
      <c r="E169" s="283"/>
      <c r="F169" s="304" t="s">
        <v>1258</v>
      </c>
      <c r="G169" s="283"/>
      <c r="H169" s="283" t="s">
        <v>1324</v>
      </c>
      <c r="I169" s="283" t="s">
        <v>1260</v>
      </c>
      <c r="J169" s="283" t="s">
        <v>1308</v>
      </c>
      <c r="K169" s="326"/>
    </row>
    <row r="170" ht="15" customHeight="1">
      <c r="B170" s="305"/>
      <c r="C170" s="283" t="s">
        <v>1263</v>
      </c>
      <c r="D170" s="283"/>
      <c r="E170" s="283"/>
      <c r="F170" s="304" t="s">
        <v>1264</v>
      </c>
      <c r="G170" s="283"/>
      <c r="H170" s="283" t="s">
        <v>1324</v>
      </c>
      <c r="I170" s="283" t="s">
        <v>1260</v>
      </c>
      <c r="J170" s="283">
        <v>50</v>
      </c>
      <c r="K170" s="326"/>
    </row>
    <row r="171" ht="15" customHeight="1">
      <c r="B171" s="305"/>
      <c r="C171" s="283" t="s">
        <v>1266</v>
      </c>
      <c r="D171" s="283"/>
      <c r="E171" s="283"/>
      <c r="F171" s="304" t="s">
        <v>1258</v>
      </c>
      <c r="G171" s="283"/>
      <c r="H171" s="283" t="s">
        <v>1324</v>
      </c>
      <c r="I171" s="283" t="s">
        <v>1268</v>
      </c>
      <c r="J171" s="283"/>
      <c r="K171" s="326"/>
    </row>
    <row r="172" ht="15" customHeight="1">
      <c r="B172" s="305"/>
      <c r="C172" s="283" t="s">
        <v>1277</v>
      </c>
      <c r="D172" s="283"/>
      <c r="E172" s="283"/>
      <c r="F172" s="304" t="s">
        <v>1264</v>
      </c>
      <c r="G172" s="283"/>
      <c r="H172" s="283" t="s">
        <v>1324</v>
      </c>
      <c r="I172" s="283" t="s">
        <v>1260</v>
      </c>
      <c r="J172" s="283">
        <v>50</v>
      </c>
      <c r="K172" s="326"/>
    </row>
    <row r="173" ht="15" customHeight="1">
      <c r="B173" s="305"/>
      <c r="C173" s="283" t="s">
        <v>1285</v>
      </c>
      <c r="D173" s="283"/>
      <c r="E173" s="283"/>
      <c r="F173" s="304" t="s">
        <v>1264</v>
      </c>
      <c r="G173" s="283"/>
      <c r="H173" s="283" t="s">
        <v>1324</v>
      </c>
      <c r="I173" s="283" t="s">
        <v>1260</v>
      </c>
      <c r="J173" s="283">
        <v>50</v>
      </c>
      <c r="K173" s="326"/>
    </row>
    <row r="174" ht="15" customHeight="1">
      <c r="B174" s="305"/>
      <c r="C174" s="283" t="s">
        <v>1283</v>
      </c>
      <c r="D174" s="283"/>
      <c r="E174" s="283"/>
      <c r="F174" s="304" t="s">
        <v>1264</v>
      </c>
      <c r="G174" s="283"/>
      <c r="H174" s="283" t="s">
        <v>1324</v>
      </c>
      <c r="I174" s="283" t="s">
        <v>1260</v>
      </c>
      <c r="J174" s="283">
        <v>50</v>
      </c>
      <c r="K174" s="326"/>
    </row>
    <row r="175" ht="15" customHeight="1">
      <c r="B175" s="305"/>
      <c r="C175" s="283" t="s">
        <v>129</v>
      </c>
      <c r="D175" s="283"/>
      <c r="E175" s="283"/>
      <c r="F175" s="304" t="s">
        <v>1258</v>
      </c>
      <c r="G175" s="283"/>
      <c r="H175" s="283" t="s">
        <v>1325</v>
      </c>
      <c r="I175" s="283" t="s">
        <v>1326</v>
      </c>
      <c r="J175" s="283"/>
      <c r="K175" s="326"/>
    </row>
    <row r="176" ht="15" customHeight="1">
      <c r="B176" s="305"/>
      <c r="C176" s="283" t="s">
        <v>58</v>
      </c>
      <c r="D176" s="283"/>
      <c r="E176" s="283"/>
      <c r="F176" s="304" t="s">
        <v>1258</v>
      </c>
      <c r="G176" s="283"/>
      <c r="H176" s="283" t="s">
        <v>1327</v>
      </c>
      <c r="I176" s="283" t="s">
        <v>1328</v>
      </c>
      <c r="J176" s="283">
        <v>1</v>
      </c>
      <c r="K176" s="326"/>
    </row>
    <row r="177" ht="15" customHeight="1">
      <c r="B177" s="305"/>
      <c r="C177" s="283" t="s">
        <v>54</v>
      </c>
      <c r="D177" s="283"/>
      <c r="E177" s="283"/>
      <c r="F177" s="304" t="s">
        <v>1258</v>
      </c>
      <c r="G177" s="283"/>
      <c r="H177" s="283" t="s">
        <v>1329</v>
      </c>
      <c r="I177" s="283" t="s">
        <v>1260</v>
      </c>
      <c r="J177" s="283">
        <v>20</v>
      </c>
      <c r="K177" s="326"/>
    </row>
    <row r="178" ht="15" customHeight="1">
      <c r="B178" s="305"/>
      <c r="C178" s="283" t="s">
        <v>130</v>
      </c>
      <c r="D178" s="283"/>
      <c r="E178" s="283"/>
      <c r="F178" s="304" t="s">
        <v>1258</v>
      </c>
      <c r="G178" s="283"/>
      <c r="H178" s="283" t="s">
        <v>1330</v>
      </c>
      <c r="I178" s="283" t="s">
        <v>1260</v>
      </c>
      <c r="J178" s="283">
        <v>255</v>
      </c>
      <c r="K178" s="326"/>
    </row>
    <row r="179" ht="15" customHeight="1">
      <c r="B179" s="305"/>
      <c r="C179" s="283" t="s">
        <v>131</v>
      </c>
      <c r="D179" s="283"/>
      <c r="E179" s="283"/>
      <c r="F179" s="304" t="s">
        <v>1258</v>
      </c>
      <c r="G179" s="283"/>
      <c r="H179" s="283" t="s">
        <v>1223</v>
      </c>
      <c r="I179" s="283" t="s">
        <v>1260</v>
      </c>
      <c r="J179" s="283">
        <v>10</v>
      </c>
      <c r="K179" s="326"/>
    </row>
    <row r="180" ht="15" customHeight="1">
      <c r="B180" s="305"/>
      <c r="C180" s="283" t="s">
        <v>132</v>
      </c>
      <c r="D180" s="283"/>
      <c r="E180" s="283"/>
      <c r="F180" s="304" t="s">
        <v>1258</v>
      </c>
      <c r="G180" s="283"/>
      <c r="H180" s="283" t="s">
        <v>1331</v>
      </c>
      <c r="I180" s="283" t="s">
        <v>1292</v>
      </c>
      <c r="J180" s="283"/>
      <c r="K180" s="326"/>
    </row>
    <row r="181" ht="15" customHeight="1">
      <c r="B181" s="305"/>
      <c r="C181" s="283" t="s">
        <v>1332</v>
      </c>
      <c r="D181" s="283"/>
      <c r="E181" s="283"/>
      <c r="F181" s="304" t="s">
        <v>1258</v>
      </c>
      <c r="G181" s="283"/>
      <c r="H181" s="283" t="s">
        <v>1333</v>
      </c>
      <c r="I181" s="283" t="s">
        <v>1292</v>
      </c>
      <c r="J181" s="283"/>
      <c r="K181" s="326"/>
    </row>
    <row r="182" ht="15" customHeight="1">
      <c r="B182" s="305"/>
      <c r="C182" s="283" t="s">
        <v>1321</v>
      </c>
      <c r="D182" s="283"/>
      <c r="E182" s="283"/>
      <c r="F182" s="304" t="s">
        <v>1258</v>
      </c>
      <c r="G182" s="283"/>
      <c r="H182" s="283" t="s">
        <v>1334</v>
      </c>
      <c r="I182" s="283" t="s">
        <v>1292</v>
      </c>
      <c r="J182" s="283"/>
      <c r="K182" s="326"/>
    </row>
    <row r="183" ht="15" customHeight="1">
      <c r="B183" s="305"/>
      <c r="C183" s="283" t="s">
        <v>134</v>
      </c>
      <c r="D183" s="283"/>
      <c r="E183" s="283"/>
      <c r="F183" s="304" t="s">
        <v>1264</v>
      </c>
      <c r="G183" s="283"/>
      <c r="H183" s="283" t="s">
        <v>1335</v>
      </c>
      <c r="I183" s="283" t="s">
        <v>1260</v>
      </c>
      <c r="J183" s="283">
        <v>50</v>
      </c>
      <c r="K183" s="326"/>
    </row>
    <row r="184" ht="15" customHeight="1">
      <c r="B184" s="305"/>
      <c r="C184" s="283" t="s">
        <v>1336</v>
      </c>
      <c r="D184" s="283"/>
      <c r="E184" s="283"/>
      <c r="F184" s="304" t="s">
        <v>1264</v>
      </c>
      <c r="G184" s="283"/>
      <c r="H184" s="283" t="s">
        <v>1337</v>
      </c>
      <c r="I184" s="283" t="s">
        <v>1338</v>
      </c>
      <c r="J184" s="283"/>
      <c r="K184" s="326"/>
    </row>
    <row r="185" ht="15" customHeight="1">
      <c r="B185" s="305"/>
      <c r="C185" s="283" t="s">
        <v>1339</v>
      </c>
      <c r="D185" s="283"/>
      <c r="E185" s="283"/>
      <c r="F185" s="304" t="s">
        <v>1264</v>
      </c>
      <c r="G185" s="283"/>
      <c r="H185" s="283" t="s">
        <v>1340</v>
      </c>
      <c r="I185" s="283" t="s">
        <v>1338</v>
      </c>
      <c r="J185" s="283"/>
      <c r="K185" s="326"/>
    </row>
    <row r="186" ht="15" customHeight="1">
      <c r="B186" s="305"/>
      <c r="C186" s="283" t="s">
        <v>1341</v>
      </c>
      <c r="D186" s="283"/>
      <c r="E186" s="283"/>
      <c r="F186" s="304" t="s">
        <v>1264</v>
      </c>
      <c r="G186" s="283"/>
      <c r="H186" s="283" t="s">
        <v>1342</v>
      </c>
      <c r="I186" s="283" t="s">
        <v>1338</v>
      </c>
      <c r="J186" s="283"/>
      <c r="K186" s="326"/>
    </row>
    <row r="187" ht="15" customHeight="1">
      <c r="B187" s="305"/>
      <c r="C187" s="338" t="s">
        <v>1343</v>
      </c>
      <c r="D187" s="283"/>
      <c r="E187" s="283"/>
      <c r="F187" s="304" t="s">
        <v>1264</v>
      </c>
      <c r="G187" s="283"/>
      <c r="H187" s="283" t="s">
        <v>1344</v>
      </c>
      <c r="I187" s="283" t="s">
        <v>1345</v>
      </c>
      <c r="J187" s="339" t="s">
        <v>1346</v>
      </c>
      <c r="K187" s="326"/>
    </row>
    <row r="188" ht="15" customHeight="1">
      <c r="B188" s="305"/>
      <c r="C188" s="289" t="s">
        <v>43</v>
      </c>
      <c r="D188" s="283"/>
      <c r="E188" s="283"/>
      <c r="F188" s="304" t="s">
        <v>1258</v>
      </c>
      <c r="G188" s="283"/>
      <c r="H188" s="279" t="s">
        <v>1347</v>
      </c>
      <c r="I188" s="283" t="s">
        <v>1348</v>
      </c>
      <c r="J188" s="283"/>
      <c r="K188" s="326"/>
    </row>
    <row r="189" ht="15" customHeight="1">
      <c r="B189" s="305"/>
      <c r="C189" s="289" t="s">
        <v>1349</v>
      </c>
      <c r="D189" s="283"/>
      <c r="E189" s="283"/>
      <c r="F189" s="304" t="s">
        <v>1258</v>
      </c>
      <c r="G189" s="283"/>
      <c r="H189" s="283" t="s">
        <v>1350</v>
      </c>
      <c r="I189" s="283" t="s">
        <v>1292</v>
      </c>
      <c r="J189" s="283"/>
      <c r="K189" s="326"/>
    </row>
    <row r="190" ht="15" customHeight="1">
      <c r="B190" s="305"/>
      <c r="C190" s="289" t="s">
        <v>1351</v>
      </c>
      <c r="D190" s="283"/>
      <c r="E190" s="283"/>
      <c r="F190" s="304" t="s">
        <v>1258</v>
      </c>
      <c r="G190" s="283"/>
      <c r="H190" s="283" t="s">
        <v>1352</v>
      </c>
      <c r="I190" s="283" t="s">
        <v>1292</v>
      </c>
      <c r="J190" s="283"/>
      <c r="K190" s="326"/>
    </row>
    <row r="191" ht="15" customHeight="1">
      <c r="B191" s="305"/>
      <c r="C191" s="289" t="s">
        <v>1353</v>
      </c>
      <c r="D191" s="283"/>
      <c r="E191" s="283"/>
      <c r="F191" s="304" t="s">
        <v>1264</v>
      </c>
      <c r="G191" s="283"/>
      <c r="H191" s="283" t="s">
        <v>1354</v>
      </c>
      <c r="I191" s="283" t="s">
        <v>1292</v>
      </c>
      <c r="J191" s="283"/>
      <c r="K191" s="326"/>
    </row>
    <row r="192" ht="15" customHeight="1">
      <c r="B192" s="332"/>
      <c r="C192" s="340"/>
      <c r="D192" s="314"/>
      <c r="E192" s="314"/>
      <c r="F192" s="314"/>
      <c r="G192" s="314"/>
      <c r="H192" s="314"/>
      <c r="I192" s="314"/>
      <c r="J192" s="314"/>
      <c r="K192" s="333"/>
    </row>
    <row r="193" ht="18.75" customHeight="1">
      <c r="B193" s="279"/>
      <c r="C193" s="283"/>
      <c r="D193" s="283"/>
      <c r="E193" s="283"/>
      <c r="F193" s="304"/>
      <c r="G193" s="283"/>
      <c r="H193" s="283"/>
      <c r="I193" s="283"/>
      <c r="J193" s="283"/>
      <c r="K193" s="279"/>
    </row>
    <row r="194" ht="18.75" customHeight="1">
      <c r="B194" s="279"/>
      <c r="C194" s="283"/>
      <c r="D194" s="283"/>
      <c r="E194" s="283"/>
      <c r="F194" s="304"/>
      <c r="G194" s="283"/>
      <c r="H194" s="283"/>
      <c r="I194" s="283"/>
      <c r="J194" s="283"/>
      <c r="K194" s="279"/>
    </row>
    <row r="195" ht="18.75" customHeight="1">
      <c r="B195" s="290"/>
      <c r="C195" s="290"/>
      <c r="D195" s="290"/>
      <c r="E195" s="290"/>
      <c r="F195" s="290"/>
      <c r="G195" s="290"/>
      <c r="H195" s="290"/>
      <c r="I195" s="290"/>
      <c r="J195" s="290"/>
      <c r="K195" s="290"/>
    </row>
    <row r="196" ht="13.5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ht="21">
      <c r="B197" s="272"/>
      <c r="C197" s="273" t="s">
        <v>1355</v>
      </c>
      <c r="D197" s="273"/>
      <c r="E197" s="273"/>
      <c r="F197" s="273"/>
      <c r="G197" s="273"/>
      <c r="H197" s="273"/>
      <c r="I197" s="273"/>
      <c r="J197" s="273"/>
      <c r="K197" s="274"/>
    </row>
    <row r="198" ht="25.5" customHeight="1">
      <c r="B198" s="272"/>
      <c r="C198" s="341" t="s">
        <v>1356</v>
      </c>
      <c r="D198" s="341"/>
      <c r="E198" s="341"/>
      <c r="F198" s="341" t="s">
        <v>1357</v>
      </c>
      <c r="G198" s="342"/>
      <c r="H198" s="341" t="s">
        <v>1358</v>
      </c>
      <c r="I198" s="341"/>
      <c r="J198" s="341"/>
      <c r="K198" s="274"/>
    </row>
    <row r="199" ht="5.25" customHeight="1">
      <c r="B199" s="305"/>
      <c r="C199" s="302"/>
      <c r="D199" s="302"/>
      <c r="E199" s="302"/>
      <c r="F199" s="302"/>
      <c r="G199" s="283"/>
      <c r="H199" s="302"/>
      <c r="I199" s="302"/>
      <c r="J199" s="302"/>
      <c r="K199" s="326"/>
    </row>
    <row r="200" ht="15" customHeight="1">
      <c r="B200" s="305"/>
      <c r="C200" s="283" t="s">
        <v>1348</v>
      </c>
      <c r="D200" s="283"/>
      <c r="E200" s="283"/>
      <c r="F200" s="304" t="s">
        <v>44</v>
      </c>
      <c r="G200" s="283"/>
      <c r="H200" s="283" t="s">
        <v>1359</v>
      </c>
      <c r="I200" s="283"/>
      <c r="J200" s="283"/>
      <c r="K200" s="326"/>
    </row>
    <row r="201" ht="15" customHeight="1">
      <c r="B201" s="305"/>
      <c r="C201" s="311"/>
      <c r="D201" s="283"/>
      <c r="E201" s="283"/>
      <c r="F201" s="304" t="s">
        <v>45</v>
      </c>
      <c r="G201" s="283"/>
      <c r="H201" s="283" t="s">
        <v>1360</v>
      </c>
      <c r="I201" s="283"/>
      <c r="J201" s="283"/>
      <c r="K201" s="326"/>
    </row>
    <row r="202" ht="15" customHeight="1">
      <c r="B202" s="305"/>
      <c r="C202" s="311"/>
      <c r="D202" s="283"/>
      <c r="E202" s="283"/>
      <c r="F202" s="304" t="s">
        <v>48</v>
      </c>
      <c r="G202" s="283"/>
      <c r="H202" s="283" t="s">
        <v>1361</v>
      </c>
      <c r="I202" s="283"/>
      <c r="J202" s="283"/>
      <c r="K202" s="326"/>
    </row>
    <row r="203" ht="15" customHeight="1">
      <c r="B203" s="305"/>
      <c r="C203" s="283"/>
      <c r="D203" s="283"/>
      <c r="E203" s="283"/>
      <c r="F203" s="304" t="s">
        <v>46</v>
      </c>
      <c r="G203" s="283"/>
      <c r="H203" s="283" t="s">
        <v>1362</v>
      </c>
      <c r="I203" s="283"/>
      <c r="J203" s="283"/>
      <c r="K203" s="326"/>
    </row>
    <row r="204" ht="15" customHeight="1">
      <c r="B204" s="305"/>
      <c r="C204" s="283"/>
      <c r="D204" s="283"/>
      <c r="E204" s="283"/>
      <c r="F204" s="304" t="s">
        <v>47</v>
      </c>
      <c r="G204" s="283"/>
      <c r="H204" s="283" t="s">
        <v>1363</v>
      </c>
      <c r="I204" s="283"/>
      <c r="J204" s="283"/>
      <c r="K204" s="326"/>
    </row>
    <row r="205" ht="15" customHeight="1">
      <c r="B205" s="305"/>
      <c r="C205" s="283"/>
      <c r="D205" s="283"/>
      <c r="E205" s="283"/>
      <c r="F205" s="304"/>
      <c r="G205" s="283"/>
      <c r="H205" s="283"/>
      <c r="I205" s="283"/>
      <c r="J205" s="283"/>
      <c r="K205" s="326"/>
    </row>
    <row r="206" ht="15" customHeight="1">
      <c r="B206" s="305"/>
      <c r="C206" s="283" t="s">
        <v>1304</v>
      </c>
      <c r="D206" s="283"/>
      <c r="E206" s="283"/>
      <c r="F206" s="304" t="s">
        <v>80</v>
      </c>
      <c r="G206" s="283"/>
      <c r="H206" s="283" t="s">
        <v>1364</v>
      </c>
      <c r="I206" s="283"/>
      <c r="J206" s="283"/>
      <c r="K206" s="326"/>
    </row>
    <row r="207" ht="15" customHeight="1">
      <c r="B207" s="305"/>
      <c r="C207" s="311"/>
      <c r="D207" s="283"/>
      <c r="E207" s="283"/>
      <c r="F207" s="304" t="s">
        <v>1201</v>
      </c>
      <c r="G207" s="283"/>
      <c r="H207" s="283" t="s">
        <v>1202</v>
      </c>
      <c r="I207" s="283"/>
      <c r="J207" s="283"/>
      <c r="K207" s="326"/>
    </row>
    <row r="208" ht="15" customHeight="1">
      <c r="B208" s="305"/>
      <c r="C208" s="283"/>
      <c r="D208" s="283"/>
      <c r="E208" s="283"/>
      <c r="F208" s="304" t="s">
        <v>1199</v>
      </c>
      <c r="G208" s="283"/>
      <c r="H208" s="283" t="s">
        <v>1365</v>
      </c>
      <c r="I208" s="283"/>
      <c r="J208" s="283"/>
      <c r="K208" s="326"/>
    </row>
    <row r="209" ht="15" customHeight="1">
      <c r="B209" s="343"/>
      <c r="C209" s="311"/>
      <c r="D209" s="311"/>
      <c r="E209" s="311"/>
      <c r="F209" s="304" t="s">
        <v>1203</v>
      </c>
      <c r="G209" s="289"/>
      <c r="H209" s="330" t="s">
        <v>1204</v>
      </c>
      <c r="I209" s="330"/>
      <c r="J209" s="330"/>
      <c r="K209" s="344"/>
    </row>
    <row r="210" ht="15" customHeight="1">
      <c r="B210" s="343"/>
      <c r="C210" s="311"/>
      <c r="D210" s="311"/>
      <c r="E210" s="311"/>
      <c r="F210" s="304" t="s">
        <v>1205</v>
      </c>
      <c r="G210" s="289"/>
      <c r="H210" s="330" t="s">
        <v>1366</v>
      </c>
      <c r="I210" s="330"/>
      <c r="J210" s="330"/>
      <c r="K210" s="344"/>
    </row>
    <row r="211" ht="15" customHeight="1">
      <c r="B211" s="343"/>
      <c r="C211" s="311"/>
      <c r="D211" s="311"/>
      <c r="E211" s="311"/>
      <c r="F211" s="345"/>
      <c r="G211" s="289"/>
      <c r="H211" s="346"/>
      <c r="I211" s="346"/>
      <c r="J211" s="346"/>
      <c r="K211" s="344"/>
    </row>
    <row r="212" ht="15" customHeight="1">
      <c r="B212" s="343"/>
      <c r="C212" s="283" t="s">
        <v>1328</v>
      </c>
      <c r="D212" s="311"/>
      <c r="E212" s="311"/>
      <c r="F212" s="304">
        <v>1</v>
      </c>
      <c r="G212" s="289"/>
      <c r="H212" s="330" t="s">
        <v>1367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04">
        <v>2</v>
      </c>
      <c r="G213" s="289"/>
      <c r="H213" s="330" t="s">
        <v>1368</v>
      </c>
      <c r="I213" s="330"/>
      <c r="J213" s="330"/>
      <c r="K213" s="344"/>
    </row>
    <row r="214" ht="15" customHeight="1">
      <c r="B214" s="343"/>
      <c r="C214" s="311"/>
      <c r="D214" s="311"/>
      <c r="E214" s="311"/>
      <c r="F214" s="304">
        <v>3</v>
      </c>
      <c r="G214" s="289"/>
      <c r="H214" s="330" t="s">
        <v>1369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4</v>
      </c>
      <c r="G215" s="289"/>
      <c r="H215" s="330" t="s">
        <v>1370</v>
      </c>
      <c r="I215" s="330"/>
      <c r="J215" s="330"/>
      <c r="K215" s="344"/>
    </row>
    <row r="216" ht="12.75" customHeight="1">
      <c r="B216" s="347"/>
      <c r="C216" s="348"/>
      <c r="D216" s="348"/>
      <c r="E216" s="348"/>
      <c r="F216" s="348"/>
      <c r="G216" s="348"/>
      <c r="H216" s="348"/>
      <c r="I216" s="348"/>
      <c r="J216" s="348"/>
      <c r="K216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114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ROUND(SUM(BE84:BE232), 2)</f>
        <v>0</v>
      </c>
      <c r="G30" s="45"/>
      <c r="H30" s="45"/>
      <c r="I30" s="156">
        <v>0.20999999999999999</v>
      </c>
      <c r="J30" s="155">
        <f>ROUND(ROUND((SUM(BE84:BE232)),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ROUND(SUM(BF84:BF232), 2)</f>
        <v>0</v>
      </c>
      <c r="G31" s="45"/>
      <c r="H31" s="45"/>
      <c r="I31" s="156">
        <v>0.14999999999999999</v>
      </c>
      <c r="J31" s="155">
        <f>ROUND(ROUND((SUM(BF84:BF232)),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ROUND(SUM(BG84:BG232),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ROUND(SUM(BH84:BH232),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ROUND(SUM(BI84:BI232),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TRASA10-ČÁST -  Komunikace a terénní úpravy část úseku N10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122</v>
      </c>
      <c r="E59" s="185"/>
      <c r="F59" s="185"/>
      <c r="G59" s="185"/>
      <c r="H59" s="185"/>
      <c r="I59" s="186"/>
      <c r="J59" s="187">
        <f>J133</f>
        <v>0</v>
      </c>
      <c r="K59" s="188"/>
    </row>
    <row r="60" s="8" customFormat="1" ht="19.92" customHeight="1">
      <c r="B60" s="182"/>
      <c r="C60" s="183"/>
      <c r="D60" s="184" t="s">
        <v>123</v>
      </c>
      <c r="E60" s="185"/>
      <c r="F60" s="185"/>
      <c r="G60" s="185"/>
      <c r="H60" s="185"/>
      <c r="I60" s="186"/>
      <c r="J60" s="187">
        <f>J142</f>
        <v>0</v>
      </c>
      <c r="K60" s="188"/>
    </row>
    <row r="61" s="8" customFormat="1" ht="19.92" customHeight="1">
      <c r="B61" s="182"/>
      <c r="C61" s="183"/>
      <c r="D61" s="184" t="s">
        <v>124</v>
      </c>
      <c r="E61" s="185"/>
      <c r="F61" s="185"/>
      <c r="G61" s="185"/>
      <c r="H61" s="185"/>
      <c r="I61" s="186"/>
      <c r="J61" s="187">
        <f>J167</f>
        <v>0</v>
      </c>
      <c r="K61" s="188"/>
    </row>
    <row r="62" s="8" customFormat="1" ht="19.92" customHeight="1">
      <c r="B62" s="182"/>
      <c r="C62" s="183"/>
      <c r="D62" s="184" t="s">
        <v>125</v>
      </c>
      <c r="E62" s="185"/>
      <c r="F62" s="185"/>
      <c r="G62" s="185"/>
      <c r="H62" s="185"/>
      <c r="I62" s="186"/>
      <c r="J62" s="187">
        <f>J190</f>
        <v>0</v>
      </c>
      <c r="K62" s="188"/>
    </row>
    <row r="63" s="8" customFormat="1" ht="19.92" customHeight="1">
      <c r="B63" s="182"/>
      <c r="C63" s="183"/>
      <c r="D63" s="184" t="s">
        <v>126</v>
      </c>
      <c r="E63" s="185"/>
      <c r="F63" s="185"/>
      <c r="G63" s="185"/>
      <c r="H63" s="185"/>
      <c r="I63" s="186"/>
      <c r="J63" s="187">
        <f>J216</f>
        <v>0</v>
      </c>
      <c r="K63" s="188"/>
    </row>
    <row r="64" s="8" customFormat="1" ht="19.92" customHeight="1">
      <c r="B64" s="182"/>
      <c r="C64" s="183"/>
      <c r="D64" s="184" t="s">
        <v>127</v>
      </c>
      <c r="E64" s="185"/>
      <c r="F64" s="185"/>
      <c r="G64" s="185"/>
      <c r="H64" s="185"/>
      <c r="I64" s="186"/>
      <c r="J64" s="187">
        <f>J231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113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 xml:space="preserve">TRASA10-ČÁST -  Komunikace a terénní úpravy část úseku N10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18. 12. 2017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129</v>
      </c>
      <c r="D83" s="195" t="s">
        <v>58</v>
      </c>
      <c r="E83" s="195" t="s">
        <v>54</v>
      </c>
      <c r="F83" s="195" t="s">
        <v>130</v>
      </c>
      <c r="G83" s="195" t="s">
        <v>131</v>
      </c>
      <c r="H83" s="195" t="s">
        <v>132</v>
      </c>
      <c r="I83" s="196" t="s">
        <v>133</v>
      </c>
      <c r="J83" s="195" t="s">
        <v>117</v>
      </c>
      <c r="K83" s="197" t="s">
        <v>134</v>
      </c>
      <c r="L83" s="198"/>
      <c r="M83" s="100" t="s">
        <v>135</v>
      </c>
      <c r="N83" s="101" t="s">
        <v>43</v>
      </c>
      <c r="O83" s="101" t="s">
        <v>136</v>
      </c>
      <c r="P83" s="101" t="s">
        <v>137</v>
      </c>
      <c r="Q83" s="101" t="s">
        <v>138</v>
      </c>
      <c r="R83" s="101" t="s">
        <v>139</v>
      </c>
      <c r="S83" s="101" t="s">
        <v>140</v>
      </c>
      <c r="T83" s="102" t="s">
        <v>141</v>
      </c>
    </row>
    <row r="84" s="1" customFormat="1" ht="29.28" customHeight="1">
      <c r="B84" s="44"/>
      <c r="C84" s="106" t="s">
        <v>118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113.4464126</v>
      </c>
      <c r="S84" s="104"/>
      <c r="T84" s="201">
        <f>T85</f>
        <v>89.91337</v>
      </c>
      <c r="AT84" s="22" t="s">
        <v>72</v>
      </c>
      <c r="AU84" s="22" t="s">
        <v>119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142</v>
      </c>
      <c r="F85" s="206" t="s">
        <v>143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P86+P133+P142+P167+P190+P216+P231</f>
        <v>0</v>
      </c>
      <c r="Q85" s="211"/>
      <c r="R85" s="212">
        <f>R86+R133+R142+R167+R190+R216+R231</f>
        <v>113.4464126</v>
      </c>
      <c r="S85" s="211"/>
      <c r="T85" s="213">
        <f>T86+T133+T142+T167+T190+T216+T231</f>
        <v>89.91337</v>
      </c>
      <c r="AR85" s="214" t="s">
        <v>24</v>
      </c>
      <c r="AT85" s="215" t="s">
        <v>72</v>
      </c>
      <c r="AU85" s="215" t="s">
        <v>73</v>
      </c>
      <c r="AY85" s="214" t="s">
        <v>144</v>
      </c>
      <c r="BK85" s="216">
        <f>BK86+BK133+BK142+BK167+BK190+BK216+BK231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145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SUM(P87:P132)</f>
        <v>0</v>
      </c>
      <c r="Q86" s="211"/>
      <c r="R86" s="212">
        <f>SUM(R87:R132)</f>
        <v>0.57200000000000006</v>
      </c>
      <c r="S86" s="211"/>
      <c r="T86" s="213">
        <f>SUM(T87:T132)</f>
        <v>89.91337</v>
      </c>
      <c r="AR86" s="214" t="s">
        <v>24</v>
      </c>
      <c r="AT86" s="215" t="s">
        <v>72</v>
      </c>
      <c r="AU86" s="215" t="s">
        <v>24</v>
      </c>
      <c r="AY86" s="214" t="s">
        <v>144</v>
      </c>
      <c r="BK86" s="216">
        <f>SUM(BK87:BK132)</f>
        <v>0</v>
      </c>
    </row>
    <row r="87" s="1" customFormat="1" ht="16.5" customHeight="1">
      <c r="B87" s="44"/>
      <c r="C87" s="219" t="s">
        <v>24</v>
      </c>
      <c r="D87" s="219" t="s">
        <v>146</v>
      </c>
      <c r="E87" s="220" t="s">
        <v>147</v>
      </c>
      <c r="F87" s="221" t="s">
        <v>148</v>
      </c>
      <c r="G87" s="222" t="s">
        <v>149</v>
      </c>
      <c r="H87" s="223">
        <v>13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151</v>
      </c>
    </row>
    <row r="88" s="1" customFormat="1" ht="51" customHeight="1">
      <c r="B88" s="44"/>
      <c r="C88" s="219" t="s">
        <v>152</v>
      </c>
      <c r="D88" s="219" t="s">
        <v>146</v>
      </c>
      <c r="E88" s="220" t="s">
        <v>153</v>
      </c>
      <c r="F88" s="221" t="s">
        <v>154</v>
      </c>
      <c r="G88" s="222" t="s">
        <v>155</v>
      </c>
      <c r="H88" s="223">
        <v>1.2</v>
      </c>
      <c r="I88" s="224"/>
      <c r="J88" s="225">
        <f>ROUND(I88*H88,2)</f>
        <v>0</v>
      </c>
      <c r="K88" s="221" t="s">
        <v>156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0.255</v>
      </c>
      <c r="T88" s="229">
        <f>S88*H88</f>
        <v>0.30599999999999999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157</v>
      </c>
    </row>
    <row r="89" s="1" customFormat="1" ht="51" customHeight="1">
      <c r="B89" s="44"/>
      <c r="C89" s="219" t="s">
        <v>158</v>
      </c>
      <c r="D89" s="219" t="s">
        <v>146</v>
      </c>
      <c r="E89" s="220" t="s">
        <v>159</v>
      </c>
      <c r="F89" s="221" t="s">
        <v>160</v>
      </c>
      <c r="G89" s="222" t="s">
        <v>155</v>
      </c>
      <c r="H89" s="223">
        <v>16.550000000000001</v>
      </c>
      <c r="I89" s="224"/>
      <c r="J89" s="225">
        <f>ROUND(I89*H89,2)</f>
        <v>0</v>
      </c>
      <c r="K89" s="221" t="s">
        <v>161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0.29499999999999998</v>
      </c>
      <c r="T89" s="229">
        <f>S89*H89</f>
        <v>4.88225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162</v>
      </c>
    </row>
    <row r="90" s="11" customFormat="1">
      <c r="B90" s="231"/>
      <c r="C90" s="232"/>
      <c r="D90" s="233" t="s">
        <v>163</v>
      </c>
      <c r="E90" s="234" t="s">
        <v>22</v>
      </c>
      <c r="F90" s="235" t="s">
        <v>164</v>
      </c>
      <c r="G90" s="232"/>
      <c r="H90" s="236">
        <v>16.550000000000001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163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144</v>
      </c>
    </row>
    <row r="91" s="1" customFormat="1" ht="38.25" customHeight="1">
      <c r="B91" s="44"/>
      <c r="C91" s="219" t="s">
        <v>165</v>
      </c>
      <c r="D91" s="219" t="s">
        <v>146</v>
      </c>
      <c r="E91" s="220" t="s">
        <v>166</v>
      </c>
      <c r="F91" s="221" t="s">
        <v>167</v>
      </c>
      <c r="G91" s="222" t="s">
        <v>155</v>
      </c>
      <c r="H91" s="223">
        <v>1.2</v>
      </c>
      <c r="I91" s="224"/>
      <c r="J91" s="225">
        <f>ROUND(I91*H91,2)</f>
        <v>0</v>
      </c>
      <c r="K91" s="221" t="s">
        <v>156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0.16</v>
      </c>
      <c r="T91" s="229">
        <f>S91*H91</f>
        <v>0.192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168</v>
      </c>
    </row>
    <row r="92" s="1" customFormat="1" ht="38.25" customHeight="1">
      <c r="B92" s="44"/>
      <c r="C92" s="219" t="s">
        <v>169</v>
      </c>
      <c r="D92" s="219" t="s">
        <v>146</v>
      </c>
      <c r="E92" s="220" t="s">
        <v>170</v>
      </c>
      <c r="F92" s="221" t="s">
        <v>171</v>
      </c>
      <c r="G92" s="222" t="s">
        <v>155</v>
      </c>
      <c r="H92" s="223">
        <v>17.760000000000002</v>
      </c>
      <c r="I92" s="224"/>
      <c r="J92" s="225">
        <f>ROUND(I92*H92,2)</f>
        <v>0</v>
      </c>
      <c r="K92" s="221" t="s">
        <v>161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0.17000000000000001</v>
      </c>
      <c r="T92" s="229">
        <f>S92*H92</f>
        <v>3.0192000000000006</v>
      </c>
      <c r="AR92" s="22" t="s">
        <v>150</v>
      </c>
      <c r="AT92" s="22" t="s">
        <v>146</v>
      </c>
      <c r="AU92" s="22" t="s">
        <v>82</v>
      </c>
      <c r="AY92" s="22" t="s">
        <v>144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150</v>
      </c>
      <c r="BM92" s="22" t="s">
        <v>172</v>
      </c>
    </row>
    <row r="93" s="11" customFormat="1">
      <c r="B93" s="231"/>
      <c r="C93" s="232"/>
      <c r="D93" s="233" t="s">
        <v>163</v>
      </c>
      <c r="E93" s="234" t="s">
        <v>22</v>
      </c>
      <c r="F93" s="235" t="s">
        <v>173</v>
      </c>
      <c r="G93" s="232"/>
      <c r="H93" s="236">
        <v>17.760000000000002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163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144</v>
      </c>
    </row>
    <row r="94" s="1" customFormat="1" ht="38.25" customHeight="1">
      <c r="B94" s="44"/>
      <c r="C94" s="219" t="s">
        <v>174</v>
      </c>
      <c r="D94" s="219" t="s">
        <v>146</v>
      </c>
      <c r="E94" s="220" t="s">
        <v>175</v>
      </c>
      <c r="F94" s="221" t="s">
        <v>176</v>
      </c>
      <c r="G94" s="222" t="s">
        <v>155</v>
      </c>
      <c r="H94" s="223">
        <v>150.00999999999999</v>
      </c>
      <c r="I94" s="224"/>
      <c r="J94" s="225">
        <f>ROUND(I94*H94,2)</f>
        <v>0</v>
      </c>
      <c r="K94" s="221" t="s">
        <v>156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0.23499999999999999</v>
      </c>
      <c r="T94" s="229">
        <f>S94*H94</f>
        <v>35.252349999999993</v>
      </c>
      <c r="AR94" s="22" t="s">
        <v>150</v>
      </c>
      <c r="AT94" s="22" t="s">
        <v>146</v>
      </c>
      <c r="AU94" s="22" t="s">
        <v>82</v>
      </c>
      <c r="AY94" s="22" t="s">
        <v>144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150</v>
      </c>
      <c r="BM94" s="22" t="s">
        <v>177</v>
      </c>
    </row>
    <row r="95" s="11" customFormat="1">
      <c r="B95" s="231"/>
      <c r="C95" s="232"/>
      <c r="D95" s="233" t="s">
        <v>163</v>
      </c>
      <c r="E95" s="234" t="s">
        <v>22</v>
      </c>
      <c r="F95" s="235" t="s">
        <v>178</v>
      </c>
      <c r="G95" s="232"/>
      <c r="H95" s="236">
        <v>150.00999999999999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163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144</v>
      </c>
    </row>
    <row r="96" s="1" customFormat="1" ht="38.25" customHeight="1">
      <c r="B96" s="44"/>
      <c r="C96" s="219" t="s">
        <v>179</v>
      </c>
      <c r="D96" s="219" t="s">
        <v>146</v>
      </c>
      <c r="E96" s="220" t="s">
        <v>180</v>
      </c>
      <c r="F96" s="221" t="s">
        <v>181</v>
      </c>
      <c r="G96" s="222" t="s">
        <v>155</v>
      </c>
      <c r="H96" s="223">
        <v>161.47</v>
      </c>
      <c r="I96" s="224"/>
      <c r="J96" s="225">
        <f>ROUND(I96*H96,2)</f>
        <v>0</v>
      </c>
      <c r="K96" s="221" t="s">
        <v>156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0.18099999999999999</v>
      </c>
      <c r="T96" s="229">
        <f>S96*H96</f>
        <v>29.22607</v>
      </c>
      <c r="AR96" s="22" t="s">
        <v>150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150</v>
      </c>
      <c r="BM96" s="22" t="s">
        <v>182</v>
      </c>
    </row>
    <row r="97" s="11" customFormat="1">
      <c r="B97" s="231"/>
      <c r="C97" s="232"/>
      <c r="D97" s="233" t="s">
        <v>163</v>
      </c>
      <c r="E97" s="234" t="s">
        <v>22</v>
      </c>
      <c r="F97" s="235" t="s">
        <v>183</v>
      </c>
      <c r="G97" s="232"/>
      <c r="H97" s="236">
        <v>161.47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163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144</v>
      </c>
    </row>
    <row r="98" s="1" customFormat="1" ht="38.25" customHeight="1">
      <c r="B98" s="44"/>
      <c r="C98" s="219" t="s">
        <v>184</v>
      </c>
      <c r="D98" s="219" t="s">
        <v>146</v>
      </c>
      <c r="E98" s="220" t="s">
        <v>185</v>
      </c>
      <c r="F98" s="221" t="s">
        <v>186</v>
      </c>
      <c r="G98" s="222" t="s">
        <v>149</v>
      </c>
      <c r="H98" s="223">
        <v>83.099999999999994</v>
      </c>
      <c r="I98" s="224"/>
      <c r="J98" s="225">
        <f>ROUND(I98*H98,2)</f>
        <v>0</v>
      </c>
      <c r="K98" s="221" t="s">
        <v>156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0.20499999999999999</v>
      </c>
      <c r="T98" s="229">
        <f>S98*H98</f>
        <v>17.035499999999999</v>
      </c>
      <c r="AR98" s="22" t="s">
        <v>150</v>
      </c>
      <c r="AT98" s="22" t="s">
        <v>146</v>
      </c>
      <c r="AU98" s="22" t="s">
        <v>82</v>
      </c>
      <c r="AY98" s="22" t="s">
        <v>144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150</v>
      </c>
      <c r="BM98" s="22" t="s">
        <v>187</v>
      </c>
    </row>
    <row r="99" s="11" customFormat="1">
      <c r="B99" s="231"/>
      <c r="C99" s="232"/>
      <c r="D99" s="233" t="s">
        <v>163</v>
      </c>
      <c r="E99" s="234" t="s">
        <v>22</v>
      </c>
      <c r="F99" s="235" t="s">
        <v>188</v>
      </c>
      <c r="G99" s="232"/>
      <c r="H99" s="236">
        <v>83.099999999999994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163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144</v>
      </c>
    </row>
    <row r="100" s="1" customFormat="1" ht="38.25" customHeight="1">
      <c r="B100" s="44"/>
      <c r="C100" s="219" t="s">
        <v>189</v>
      </c>
      <c r="D100" s="219" t="s">
        <v>146</v>
      </c>
      <c r="E100" s="220" t="s">
        <v>190</v>
      </c>
      <c r="F100" s="221" t="s">
        <v>191</v>
      </c>
      <c r="G100" s="222" t="s">
        <v>192</v>
      </c>
      <c r="H100" s="223">
        <v>34.770000000000003</v>
      </c>
      <c r="I100" s="224"/>
      <c r="J100" s="225">
        <f>ROUND(I100*H100,2)</f>
        <v>0</v>
      </c>
      <c r="K100" s="221" t="s">
        <v>156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150</v>
      </c>
      <c r="AT100" s="22" t="s">
        <v>146</v>
      </c>
      <c r="AU100" s="22" t="s">
        <v>82</v>
      </c>
      <c r="AY100" s="22" t="s">
        <v>144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150</v>
      </c>
      <c r="BM100" s="22" t="s">
        <v>193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194</v>
      </c>
      <c r="G101" s="232"/>
      <c r="H101" s="236">
        <v>34.770000000000003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144</v>
      </c>
    </row>
    <row r="102" s="1" customFormat="1" ht="38.25" customHeight="1">
      <c r="B102" s="44"/>
      <c r="C102" s="219" t="s">
        <v>30</v>
      </c>
      <c r="D102" s="219" t="s">
        <v>146</v>
      </c>
      <c r="E102" s="220" t="s">
        <v>195</v>
      </c>
      <c r="F102" s="221" t="s">
        <v>196</v>
      </c>
      <c r="G102" s="222" t="s">
        <v>192</v>
      </c>
      <c r="H102" s="223">
        <v>44.670000000000002</v>
      </c>
      <c r="I102" s="224"/>
      <c r="J102" s="225">
        <f>ROUND(I102*H102,2)</f>
        <v>0</v>
      </c>
      <c r="K102" s="221" t="s">
        <v>161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150</v>
      </c>
      <c r="AT102" s="22" t="s">
        <v>146</v>
      </c>
      <c r="AU102" s="22" t="s">
        <v>82</v>
      </c>
      <c r="AY102" s="22" t="s">
        <v>144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150</v>
      </c>
      <c r="BM102" s="22" t="s">
        <v>197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198</v>
      </c>
      <c r="G103" s="232"/>
      <c r="H103" s="236">
        <v>44.670000000000002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144</v>
      </c>
    </row>
    <row r="104" s="1" customFormat="1" ht="38.25" customHeight="1">
      <c r="B104" s="44"/>
      <c r="C104" s="219" t="s">
        <v>199</v>
      </c>
      <c r="D104" s="219" t="s">
        <v>146</v>
      </c>
      <c r="E104" s="220" t="s">
        <v>200</v>
      </c>
      <c r="F104" s="221" t="s">
        <v>201</v>
      </c>
      <c r="G104" s="222" t="s">
        <v>192</v>
      </c>
      <c r="H104" s="223">
        <v>3.6539999999999999</v>
      </c>
      <c r="I104" s="224"/>
      <c r="J104" s="225">
        <f>ROUND(I104*H104,2)</f>
        <v>0</v>
      </c>
      <c r="K104" s="221" t="s">
        <v>156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150</v>
      </c>
      <c r="AT104" s="22" t="s">
        <v>146</v>
      </c>
      <c r="AU104" s="22" t="s">
        <v>82</v>
      </c>
      <c r="AY104" s="22" t="s">
        <v>144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150</v>
      </c>
      <c r="BM104" s="22" t="s">
        <v>202</v>
      </c>
    </row>
    <row r="105" s="11" customFormat="1">
      <c r="B105" s="231"/>
      <c r="C105" s="232"/>
      <c r="D105" s="233" t="s">
        <v>163</v>
      </c>
      <c r="E105" s="234" t="s">
        <v>22</v>
      </c>
      <c r="F105" s="235" t="s">
        <v>203</v>
      </c>
      <c r="G105" s="232"/>
      <c r="H105" s="236">
        <v>1.1699999999999999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163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144</v>
      </c>
    </row>
    <row r="106" s="11" customFormat="1">
      <c r="B106" s="231"/>
      <c r="C106" s="232"/>
      <c r="D106" s="233" t="s">
        <v>163</v>
      </c>
      <c r="E106" s="234" t="s">
        <v>22</v>
      </c>
      <c r="F106" s="235" t="s">
        <v>204</v>
      </c>
      <c r="G106" s="232"/>
      <c r="H106" s="236">
        <v>2.484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163</v>
      </c>
      <c r="AU106" s="242" t="s">
        <v>82</v>
      </c>
      <c r="AV106" s="11" t="s">
        <v>82</v>
      </c>
      <c r="AW106" s="11" t="s">
        <v>37</v>
      </c>
      <c r="AX106" s="11" t="s">
        <v>73</v>
      </c>
      <c r="AY106" s="242" t="s">
        <v>144</v>
      </c>
    </row>
    <row r="107" s="12" customFormat="1">
      <c r="B107" s="243"/>
      <c r="C107" s="244"/>
      <c r="D107" s="233" t="s">
        <v>163</v>
      </c>
      <c r="E107" s="245" t="s">
        <v>22</v>
      </c>
      <c r="F107" s="246" t="s">
        <v>205</v>
      </c>
      <c r="G107" s="244"/>
      <c r="H107" s="247">
        <v>3.6539999999999999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AT107" s="253" t="s">
        <v>163</v>
      </c>
      <c r="AU107" s="253" t="s">
        <v>82</v>
      </c>
      <c r="AV107" s="12" t="s">
        <v>150</v>
      </c>
      <c r="AW107" s="12" t="s">
        <v>37</v>
      </c>
      <c r="AX107" s="12" t="s">
        <v>24</v>
      </c>
      <c r="AY107" s="253" t="s">
        <v>144</v>
      </c>
    </row>
    <row r="108" s="1" customFormat="1" ht="25.5" customHeight="1">
      <c r="B108" s="44"/>
      <c r="C108" s="254" t="s">
        <v>10</v>
      </c>
      <c r="D108" s="254" t="s">
        <v>206</v>
      </c>
      <c r="E108" s="255" t="s">
        <v>207</v>
      </c>
      <c r="F108" s="256" t="s">
        <v>208</v>
      </c>
      <c r="G108" s="257" t="s">
        <v>209</v>
      </c>
      <c r="H108" s="258">
        <v>13</v>
      </c>
      <c r="I108" s="259"/>
      <c r="J108" s="260">
        <f>ROUND(I108*H108,2)</f>
        <v>0</v>
      </c>
      <c r="K108" s="256" t="s">
        <v>156</v>
      </c>
      <c r="L108" s="261"/>
      <c r="M108" s="262" t="s">
        <v>22</v>
      </c>
      <c r="N108" s="263" t="s">
        <v>44</v>
      </c>
      <c r="O108" s="45"/>
      <c r="P108" s="228">
        <f>O108*H108</f>
        <v>0</v>
      </c>
      <c r="Q108" s="228">
        <v>0.032000000000000001</v>
      </c>
      <c r="R108" s="228">
        <f>Q108*H108</f>
        <v>0.41600000000000004</v>
      </c>
      <c r="S108" s="228">
        <v>0</v>
      </c>
      <c r="T108" s="229">
        <f>S108*H108</f>
        <v>0</v>
      </c>
      <c r="AR108" s="22" t="s">
        <v>210</v>
      </c>
      <c r="AT108" s="22" t="s">
        <v>206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211</v>
      </c>
    </row>
    <row r="109" s="1" customFormat="1" ht="25.5" customHeight="1">
      <c r="B109" s="44"/>
      <c r="C109" s="254" t="s">
        <v>212</v>
      </c>
      <c r="D109" s="254" t="s">
        <v>206</v>
      </c>
      <c r="E109" s="255" t="s">
        <v>213</v>
      </c>
      <c r="F109" s="256" t="s">
        <v>214</v>
      </c>
      <c r="G109" s="257" t="s">
        <v>209</v>
      </c>
      <c r="H109" s="258">
        <v>26</v>
      </c>
      <c r="I109" s="259"/>
      <c r="J109" s="260">
        <f>ROUND(I109*H109,2)</f>
        <v>0</v>
      </c>
      <c r="K109" s="256" t="s">
        <v>156</v>
      </c>
      <c r="L109" s="261"/>
      <c r="M109" s="262" t="s">
        <v>22</v>
      </c>
      <c r="N109" s="263" t="s">
        <v>44</v>
      </c>
      <c r="O109" s="45"/>
      <c r="P109" s="228">
        <f>O109*H109</f>
        <v>0</v>
      </c>
      <c r="Q109" s="228">
        <v>0.0060000000000000001</v>
      </c>
      <c r="R109" s="228">
        <f>Q109*H109</f>
        <v>0.156</v>
      </c>
      <c r="S109" s="228">
        <v>0</v>
      </c>
      <c r="T109" s="229">
        <f>S109*H109</f>
        <v>0</v>
      </c>
      <c r="AR109" s="22" t="s">
        <v>210</v>
      </c>
      <c r="AT109" s="22" t="s">
        <v>206</v>
      </c>
      <c r="AU109" s="22" t="s">
        <v>82</v>
      </c>
      <c r="AY109" s="22" t="s">
        <v>144</v>
      </c>
      <c r="BE109" s="230">
        <f>IF(N109="základní",J109,0)</f>
        <v>0</v>
      </c>
      <c r="BF109" s="230">
        <f>IF(N109="snížená",J109,0)</f>
        <v>0</v>
      </c>
      <c r="BG109" s="230">
        <f>IF(N109="zákl. přenesená",J109,0)</f>
        <v>0</v>
      </c>
      <c r="BH109" s="230">
        <f>IF(N109="sníž. přenesená",J109,0)</f>
        <v>0</v>
      </c>
      <c r="BI109" s="230">
        <f>IF(N109="nulová",J109,0)</f>
        <v>0</v>
      </c>
      <c r="BJ109" s="22" t="s">
        <v>24</v>
      </c>
      <c r="BK109" s="230">
        <f>ROUND(I109*H109,2)</f>
        <v>0</v>
      </c>
      <c r="BL109" s="22" t="s">
        <v>150</v>
      </c>
      <c r="BM109" s="22" t="s">
        <v>215</v>
      </c>
    </row>
    <row r="110" s="1" customFormat="1" ht="25.5" customHeight="1">
      <c r="B110" s="44"/>
      <c r="C110" s="219" t="s">
        <v>216</v>
      </c>
      <c r="D110" s="219" t="s">
        <v>146</v>
      </c>
      <c r="E110" s="220" t="s">
        <v>217</v>
      </c>
      <c r="F110" s="221" t="s">
        <v>218</v>
      </c>
      <c r="G110" s="222" t="s">
        <v>192</v>
      </c>
      <c r="H110" s="223">
        <v>8.7479999999999993</v>
      </c>
      <c r="I110" s="224"/>
      <c r="J110" s="225">
        <f>ROUND(I110*H110,2)</f>
        <v>0</v>
      </c>
      <c r="K110" s="221" t="s">
        <v>156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150</v>
      </c>
      <c r="AT110" s="22" t="s">
        <v>146</v>
      </c>
      <c r="AU110" s="22" t="s">
        <v>82</v>
      </c>
      <c r="AY110" s="22" t="s">
        <v>144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150</v>
      </c>
      <c r="BM110" s="22" t="s">
        <v>219</v>
      </c>
    </row>
    <row r="111" s="11" customFormat="1">
      <c r="B111" s="231"/>
      <c r="C111" s="232"/>
      <c r="D111" s="233" t="s">
        <v>163</v>
      </c>
      <c r="E111" s="234" t="s">
        <v>22</v>
      </c>
      <c r="F111" s="235" t="s">
        <v>220</v>
      </c>
      <c r="G111" s="232"/>
      <c r="H111" s="236">
        <v>8.7479999999999993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163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144</v>
      </c>
    </row>
    <row r="112" s="1" customFormat="1" ht="38.25" customHeight="1">
      <c r="B112" s="44"/>
      <c r="C112" s="219" t="s">
        <v>221</v>
      </c>
      <c r="D112" s="219" t="s">
        <v>146</v>
      </c>
      <c r="E112" s="220" t="s">
        <v>222</v>
      </c>
      <c r="F112" s="221" t="s">
        <v>223</v>
      </c>
      <c r="G112" s="222" t="s">
        <v>192</v>
      </c>
      <c r="H112" s="223">
        <v>44.25</v>
      </c>
      <c r="I112" s="224"/>
      <c r="J112" s="225">
        <f>ROUND(I112*H112,2)</f>
        <v>0</v>
      </c>
      <c r="K112" s="221" t="s">
        <v>156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150</v>
      </c>
      <c r="AT112" s="22" t="s">
        <v>146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224</v>
      </c>
    </row>
    <row r="113" s="11" customFormat="1">
      <c r="B113" s="231"/>
      <c r="C113" s="232"/>
      <c r="D113" s="233" t="s">
        <v>163</v>
      </c>
      <c r="E113" s="234" t="s">
        <v>22</v>
      </c>
      <c r="F113" s="235" t="s">
        <v>225</v>
      </c>
      <c r="G113" s="232"/>
      <c r="H113" s="236">
        <v>44.25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163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144</v>
      </c>
    </row>
    <row r="114" s="1" customFormat="1" ht="38.25" customHeight="1">
      <c r="B114" s="44"/>
      <c r="C114" s="219" t="s">
        <v>226</v>
      </c>
      <c r="D114" s="219" t="s">
        <v>146</v>
      </c>
      <c r="E114" s="220" t="s">
        <v>227</v>
      </c>
      <c r="F114" s="221" t="s">
        <v>228</v>
      </c>
      <c r="G114" s="222" t="s">
        <v>192</v>
      </c>
      <c r="H114" s="223">
        <v>48.643999999999998</v>
      </c>
      <c r="I114" s="224"/>
      <c r="J114" s="225">
        <f>ROUND(I114*H114,2)</f>
        <v>0</v>
      </c>
      <c r="K114" s="221" t="s">
        <v>161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229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230</v>
      </c>
      <c r="G115" s="232"/>
      <c r="H115" s="236">
        <v>48.643999999999998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51" customHeight="1">
      <c r="B116" s="44"/>
      <c r="C116" s="219" t="s">
        <v>231</v>
      </c>
      <c r="D116" s="219" t="s">
        <v>146</v>
      </c>
      <c r="E116" s="220" t="s">
        <v>232</v>
      </c>
      <c r="F116" s="221" t="s">
        <v>233</v>
      </c>
      <c r="G116" s="222" t="s">
        <v>192</v>
      </c>
      <c r="H116" s="223">
        <v>632.37199999999996</v>
      </c>
      <c r="I116" s="224"/>
      <c r="J116" s="225">
        <f>ROUND(I116*H116,2)</f>
        <v>0</v>
      </c>
      <c r="K116" s="221" t="s">
        <v>161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234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235</v>
      </c>
      <c r="G117" s="232"/>
      <c r="H117" s="236">
        <v>632.37199999999996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25.5" customHeight="1">
      <c r="B118" s="44"/>
      <c r="C118" s="219" t="s">
        <v>9</v>
      </c>
      <c r="D118" s="219" t="s">
        <v>146</v>
      </c>
      <c r="E118" s="220" t="s">
        <v>236</v>
      </c>
      <c r="F118" s="221" t="s">
        <v>237</v>
      </c>
      <c r="G118" s="222" t="s">
        <v>192</v>
      </c>
      <c r="H118" s="223">
        <v>1.77</v>
      </c>
      <c r="I118" s="224"/>
      <c r="J118" s="225">
        <f>ROUND(I118*H118,2)</f>
        <v>0</v>
      </c>
      <c r="K118" s="221" t="s">
        <v>156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238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239</v>
      </c>
      <c r="G119" s="232"/>
      <c r="H119" s="236">
        <v>1.77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" customFormat="1" ht="16.5" customHeight="1">
      <c r="B120" s="44"/>
      <c r="C120" s="219" t="s">
        <v>240</v>
      </c>
      <c r="D120" s="219" t="s">
        <v>146</v>
      </c>
      <c r="E120" s="220" t="s">
        <v>241</v>
      </c>
      <c r="F120" s="221" t="s">
        <v>242</v>
      </c>
      <c r="G120" s="222" t="s">
        <v>192</v>
      </c>
      <c r="H120" s="223">
        <v>73.933999999999998</v>
      </c>
      <c r="I120" s="224"/>
      <c r="J120" s="225">
        <f>ROUND(I120*H120,2)</f>
        <v>0</v>
      </c>
      <c r="K120" s="221" t="s">
        <v>156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150</v>
      </c>
      <c r="AT120" s="22" t="s">
        <v>146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243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244</v>
      </c>
      <c r="G121" s="232"/>
      <c r="H121" s="236">
        <v>73.933999999999998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16.5" customHeight="1">
      <c r="B122" s="44"/>
      <c r="C122" s="219" t="s">
        <v>245</v>
      </c>
      <c r="D122" s="219" t="s">
        <v>146</v>
      </c>
      <c r="E122" s="220" t="s">
        <v>246</v>
      </c>
      <c r="F122" s="221" t="s">
        <v>247</v>
      </c>
      <c r="G122" s="222" t="s">
        <v>248</v>
      </c>
      <c r="H122" s="223">
        <v>72.965999999999994</v>
      </c>
      <c r="I122" s="224"/>
      <c r="J122" s="225">
        <f>ROUND(I122*H122,2)</f>
        <v>0</v>
      </c>
      <c r="K122" s="221" t="s">
        <v>161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150</v>
      </c>
      <c r="AT122" s="22" t="s">
        <v>146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249</v>
      </c>
    </row>
    <row r="123" s="11" customFormat="1">
      <c r="B123" s="231"/>
      <c r="C123" s="232"/>
      <c r="D123" s="233" t="s">
        <v>163</v>
      </c>
      <c r="E123" s="234" t="s">
        <v>22</v>
      </c>
      <c r="F123" s="235" t="s">
        <v>250</v>
      </c>
      <c r="G123" s="232"/>
      <c r="H123" s="236">
        <v>72.965999999999994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163</v>
      </c>
      <c r="AU123" s="242" t="s">
        <v>82</v>
      </c>
      <c r="AV123" s="11" t="s">
        <v>82</v>
      </c>
      <c r="AW123" s="11" t="s">
        <v>37</v>
      </c>
      <c r="AX123" s="11" t="s">
        <v>24</v>
      </c>
      <c r="AY123" s="242" t="s">
        <v>144</v>
      </c>
    </row>
    <row r="124" s="1" customFormat="1" ht="25.5" customHeight="1">
      <c r="B124" s="44"/>
      <c r="C124" s="219" t="s">
        <v>251</v>
      </c>
      <c r="D124" s="219" t="s">
        <v>146</v>
      </c>
      <c r="E124" s="220" t="s">
        <v>252</v>
      </c>
      <c r="F124" s="221" t="s">
        <v>253</v>
      </c>
      <c r="G124" s="222" t="s">
        <v>192</v>
      </c>
      <c r="H124" s="223">
        <v>6.6580000000000004</v>
      </c>
      <c r="I124" s="224"/>
      <c r="J124" s="225">
        <f>ROUND(I124*H124,2)</f>
        <v>0</v>
      </c>
      <c r="K124" s="221" t="s">
        <v>156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150</v>
      </c>
      <c r="AT124" s="22" t="s">
        <v>146</v>
      </c>
      <c r="AU124" s="22" t="s">
        <v>82</v>
      </c>
      <c r="AY124" s="22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150</v>
      </c>
      <c r="BM124" s="22" t="s">
        <v>254</v>
      </c>
    </row>
    <row r="125" s="11" customFormat="1">
      <c r="B125" s="231"/>
      <c r="C125" s="232"/>
      <c r="D125" s="233" t="s">
        <v>163</v>
      </c>
      <c r="E125" s="234" t="s">
        <v>22</v>
      </c>
      <c r="F125" s="235" t="s">
        <v>255</v>
      </c>
      <c r="G125" s="232"/>
      <c r="H125" s="236">
        <v>0.91000000000000003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163</v>
      </c>
      <c r="AU125" s="242" t="s">
        <v>82</v>
      </c>
      <c r="AV125" s="11" t="s">
        <v>82</v>
      </c>
      <c r="AW125" s="11" t="s">
        <v>37</v>
      </c>
      <c r="AX125" s="11" t="s">
        <v>73</v>
      </c>
      <c r="AY125" s="242" t="s">
        <v>144</v>
      </c>
    </row>
    <row r="126" s="11" customFormat="1">
      <c r="B126" s="231"/>
      <c r="C126" s="232"/>
      <c r="D126" s="233" t="s">
        <v>163</v>
      </c>
      <c r="E126" s="234" t="s">
        <v>22</v>
      </c>
      <c r="F126" s="235" t="s">
        <v>256</v>
      </c>
      <c r="G126" s="232"/>
      <c r="H126" s="236">
        <v>0.34799999999999998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163</v>
      </c>
      <c r="AU126" s="242" t="s">
        <v>82</v>
      </c>
      <c r="AV126" s="11" t="s">
        <v>82</v>
      </c>
      <c r="AW126" s="11" t="s">
        <v>37</v>
      </c>
      <c r="AX126" s="11" t="s">
        <v>73</v>
      </c>
      <c r="AY126" s="242" t="s">
        <v>144</v>
      </c>
    </row>
    <row r="127" s="11" customFormat="1">
      <c r="B127" s="231"/>
      <c r="C127" s="232"/>
      <c r="D127" s="233" t="s">
        <v>163</v>
      </c>
      <c r="E127" s="234" t="s">
        <v>22</v>
      </c>
      <c r="F127" s="235" t="s">
        <v>257</v>
      </c>
      <c r="G127" s="232"/>
      <c r="H127" s="236">
        <v>5.4000000000000004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163</v>
      </c>
      <c r="AU127" s="242" t="s">
        <v>82</v>
      </c>
      <c r="AV127" s="11" t="s">
        <v>82</v>
      </c>
      <c r="AW127" s="11" t="s">
        <v>37</v>
      </c>
      <c r="AX127" s="11" t="s">
        <v>73</v>
      </c>
      <c r="AY127" s="242" t="s">
        <v>144</v>
      </c>
    </row>
    <row r="128" s="12" customFormat="1">
      <c r="B128" s="243"/>
      <c r="C128" s="244"/>
      <c r="D128" s="233" t="s">
        <v>163</v>
      </c>
      <c r="E128" s="245" t="s">
        <v>22</v>
      </c>
      <c r="F128" s="246" t="s">
        <v>205</v>
      </c>
      <c r="G128" s="244"/>
      <c r="H128" s="247">
        <v>6.6580000000000004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163</v>
      </c>
      <c r="AU128" s="253" t="s">
        <v>82</v>
      </c>
      <c r="AV128" s="12" t="s">
        <v>150</v>
      </c>
      <c r="AW128" s="12" t="s">
        <v>37</v>
      </c>
      <c r="AX128" s="12" t="s">
        <v>24</v>
      </c>
      <c r="AY128" s="253" t="s">
        <v>144</v>
      </c>
    </row>
    <row r="129" s="1" customFormat="1" ht="38.25" customHeight="1">
      <c r="B129" s="44"/>
      <c r="C129" s="219" t="s">
        <v>258</v>
      </c>
      <c r="D129" s="219" t="s">
        <v>146</v>
      </c>
      <c r="E129" s="220" t="s">
        <v>259</v>
      </c>
      <c r="F129" s="221" t="s">
        <v>260</v>
      </c>
      <c r="G129" s="222" t="s">
        <v>192</v>
      </c>
      <c r="H129" s="223">
        <v>1.3799999999999999</v>
      </c>
      <c r="I129" s="224"/>
      <c r="J129" s="225">
        <f>ROUND(I129*H129,2)</f>
        <v>0</v>
      </c>
      <c r="K129" s="221" t="s">
        <v>156</v>
      </c>
      <c r="L129" s="70"/>
      <c r="M129" s="226" t="s">
        <v>22</v>
      </c>
      <c r="N129" s="227" t="s">
        <v>44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150</v>
      </c>
      <c r="AT129" s="22" t="s">
        <v>146</v>
      </c>
      <c r="AU129" s="22" t="s">
        <v>82</v>
      </c>
      <c r="AY129" s="22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150</v>
      </c>
      <c r="BM129" s="22" t="s">
        <v>261</v>
      </c>
    </row>
    <row r="130" s="11" customFormat="1">
      <c r="B130" s="231"/>
      <c r="C130" s="232"/>
      <c r="D130" s="233" t="s">
        <v>163</v>
      </c>
      <c r="E130" s="234" t="s">
        <v>22</v>
      </c>
      <c r="F130" s="235" t="s">
        <v>262</v>
      </c>
      <c r="G130" s="232"/>
      <c r="H130" s="236">
        <v>1.3799999999999999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163</v>
      </c>
      <c r="AU130" s="242" t="s">
        <v>82</v>
      </c>
      <c r="AV130" s="11" t="s">
        <v>82</v>
      </c>
      <c r="AW130" s="11" t="s">
        <v>37</v>
      </c>
      <c r="AX130" s="11" t="s">
        <v>24</v>
      </c>
      <c r="AY130" s="242" t="s">
        <v>144</v>
      </c>
    </row>
    <row r="131" s="1" customFormat="1" ht="25.5" customHeight="1">
      <c r="B131" s="44"/>
      <c r="C131" s="219" t="s">
        <v>263</v>
      </c>
      <c r="D131" s="219" t="s">
        <v>146</v>
      </c>
      <c r="E131" s="220" t="s">
        <v>264</v>
      </c>
      <c r="F131" s="221" t="s">
        <v>265</v>
      </c>
      <c r="G131" s="222" t="s">
        <v>155</v>
      </c>
      <c r="H131" s="223">
        <v>404.993</v>
      </c>
      <c r="I131" s="224"/>
      <c r="J131" s="225">
        <f>ROUND(I131*H131,2)</f>
        <v>0</v>
      </c>
      <c r="K131" s="221" t="s">
        <v>156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150</v>
      </c>
      <c r="AT131" s="22" t="s">
        <v>146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266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267</v>
      </c>
      <c r="G132" s="232"/>
      <c r="H132" s="236">
        <v>404.993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0" customFormat="1" ht="29.88" customHeight="1">
      <c r="B133" s="203"/>
      <c r="C133" s="204"/>
      <c r="D133" s="205" t="s">
        <v>72</v>
      </c>
      <c r="E133" s="217" t="s">
        <v>150</v>
      </c>
      <c r="F133" s="217" t="s">
        <v>268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SUM(P134:P141)</f>
        <v>0</v>
      </c>
      <c r="Q133" s="211"/>
      <c r="R133" s="212">
        <f>SUM(R134:R141)</f>
        <v>4.6189999999999998</v>
      </c>
      <c r="S133" s="211"/>
      <c r="T133" s="213">
        <f>SUM(T134:T141)</f>
        <v>0</v>
      </c>
      <c r="AR133" s="214" t="s">
        <v>24</v>
      </c>
      <c r="AT133" s="215" t="s">
        <v>72</v>
      </c>
      <c r="AU133" s="215" t="s">
        <v>24</v>
      </c>
      <c r="AY133" s="214" t="s">
        <v>144</v>
      </c>
      <c r="BK133" s="216">
        <f>SUM(BK134:BK141)</f>
        <v>0</v>
      </c>
    </row>
    <row r="134" s="1" customFormat="1" ht="25.5" customHeight="1">
      <c r="B134" s="44"/>
      <c r="C134" s="219" t="s">
        <v>269</v>
      </c>
      <c r="D134" s="219" t="s">
        <v>146</v>
      </c>
      <c r="E134" s="220" t="s">
        <v>270</v>
      </c>
      <c r="F134" s="221" t="s">
        <v>271</v>
      </c>
      <c r="G134" s="222" t="s">
        <v>155</v>
      </c>
      <c r="H134" s="223">
        <v>4.1399999999999997</v>
      </c>
      <c r="I134" s="224"/>
      <c r="J134" s="225">
        <f>ROUND(I134*H134,2)</f>
        <v>0</v>
      </c>
      <c r="K134" s="221" t="s">
        <v>156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150</v>
      </c>
      <c r="AT134" s="22" t="s">
        <v>146</v>
      </c>
      <c r="AU134" s="22" t="s">
        <v>82</v>
      </c>
      <c r="AY134" s="22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150</v>
      </c>
      <c r="BM134" s="22" t="s">
        <v>272</v>
      </c>
    </row>
    <row r="135" s="11" customFormat="1">
      <c r="B135" s="231"/>
      <c r="C135" s="232"/>
      <c r="D135" s="233" t="s">
        <v>163</v>
      </c>
      <c r="E135" s="234" t="s">
        <v>22</v>
      </c>
      <c r="F135" s="235" t="s">
        <v>273</v>
      </c>
      <c r="G135" s="232"/>
      <c r="H135" s="236">
        <v>4.1399999999999997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163</v>
      </c>
      <c r="AU135" s="242" t="s">
        <v>82</v>
      </c>
      <c r="AV135" s="11" t="s">
        <v>82</v>
      </c>
      <c r="AW135" s="11" t="s">
        <v>37</v>
      </c>
      <c r="AX135" s="11" t="s">
        <v>24</v>
      </c>
      <c r="AY135" s="242" t="s">
        <v>144</v>
      </c>
    </row>
    <row r="136" s="1" customFormat="1" ht="51" customHeight="1">
      <c r="B136" s="44"/>
      <c r="C136" s="254" t="s">
        <v>274</v>
      </c>
      <c r="D136" s="254" t="s">
        <v>206</v>
      </c>
      <c r="E136" s="255" t="s">
        <v>275</v>
      </c>
      <c r="F136" s="256" t="s">
        <v>276</v>
      </c>
      <c r="G136" s="257" t="s">
        <v>248</v>
      </c>
      <c r="H136" s="258">
        <v>2.996</v>
      </c>
      <c r="I136" s="259"/>
      <c r="J136" s="260">
        <f>ROUND(I136*H136,2)</f>
        <v>0</v>
      </c>
      <c r="K136" s="256" t="s">
        <v>156</v>
      </c>
      <c r="L136" s="261"/>
      <c r="M136" s="262" t="s">
        <v>22</v>
      </c>
      <c r="N136" s="263" t="s">
        <v>44</v>
      </c>
      <c r="O136" s="45"/>
      <c r="P136" s="228">
        <f>O136*H136</f>
        <v>0</v>
      </c>
      <c r="Q136" s="228">
        <v>1</v>
      </c>
      <c r="R136" s="228">
        <f>Q136*H136</f>
        <v>2.996</v>
      </c>
      <c r="S136" s="228">
        <v>0</v>
      </c>
      <c r="T136" s="229">
        <f>S136*H136</f>
        <v>0</v>
      </c>
      <c r="AR136" s="22" t="s">
        <v>210</v>
      </c>
      <c r="AT136" s="22" t="s">
        <v>206</v>
      </c>
      <c r="AU136" s="22" t="s">
        <v>82</v>
      </c>
      <c r="AY136" s="22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150</v>
      </c>
      <c r="BM136" s="22" t="s">
        <v>277</v>
      </c>
    </row>
    <row r="137" s="11" customFormat="1">
      <c r="B137" s="231"/>
      <c r="C137" s="232"/>
      <c r="D137" s="233" t="s">
        <v>163</v>
      </c>
      <c r="E137" s="234" t="s">
        <v>22</v>
      </c>
      <c r="F137" s="235" t="s">
        <v>278</v>
      </c>
      <c r="G137" s="232"/>
      <c r="H137" s="236">
        <v>2.996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163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144</v>
      </c>
    </row>
    <row r="138" s="1" customFormat="1" ht="25.5" customHeight="1">
      <c r="B138" s="44"/>
      <c r="C138" s="219" t="s">
        <v>279</v>
      </c>
      <c r="D138" s="219" t="s">
        <v>146</v>
      </c>
      <c r="E138" s="220" t="s">
        <v>280</v>
      </c>
      <c r="F138" s="221" t="s">
        <v>281</v>
      </c>
      <c r="G138" s="222" t="s">
        <v>155</v>
      </c>
      <c r="H138" s="223">
        <v>9.7200000000000006</v>
      </c>
      <c r="I138" s="224"/>
      <c r="J138" s="225">
        <f>ROUND(I138*H138,2)</f>
        <v>0</v>
      </c>
      <c r="K138" s="221" t="s">
        <v>156</v>
      </c>
      <c r="L138" s="70"/>
      <c r="M138" s="226" t="s">
        <v>22</v>
      </c>
      <c r="N138" s="227" t="s">
        <v>44</v>
      </c>
      <c r="O138" s="45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AR138" s="22" t="s">
        <v>150</v>
      </c>
      <c r="AT138" s="22" t="s">
        <v>146</v>
      </c>
      <c r="AU138" s="22" t="s">
        <v>82</v>
      </c>
      <c r="AY138" s="22" t="s">
        <v>144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150</v>
      </c>
      <c r="BM138" s="22" t="s">
        <v>282</v>
      </c>
    </row>
    <row r="139" s="11" customFormat="1">
      <c r="B139" s="231"/>
      <c r="C139" s="232"/>
      <c r="D139" s="233" t="s">
        <v>163</v>
      </c>
      <c r="E139" s="234" t="s">
        <v>22</v>
      </c>
      <c r="F139" s="235" t="s">
        <v>283</v>
      </c>
      <c r="G139" s="232"/>
      <c r="H139" s="236">
        <v>9.7200000000000006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163</v>
      </c>
      <c r="AU139" s="242" t="s">
        <v>82</v>
      </c>
      <c r="AV139" s="11" t="s">
        <v>82</v>
      </c>
      <c r="AW139" s="11" t="s">
        <v>37</v>
      </c>
      <c r="AX139" s="11" t="s">
        <v>24</v>
      </c>
      <c r="AY139" s="242" t="s">
        <v>144</v>
      </c>
    </row>
    <row r="140" s="1" customFormat="1" ht="16.5" customHeight="1">
      <c r="B140" s="44"/>
      <c r="C140" s="254" t="s">
        <v>147</v>
      </c>
      <c r="D140" s="254" t="s">
        <v>206</v>
      </c>
      <c r="E140" s="255" t="s">
        <v>284</v>
      </c>
      <c r="F140" s="256" t="s">
        <v>285</v>
      </c>
      <c r="G140" s="257" t="s">
        <v>248</v>
      </c>
      <c r="H140" s="258">
        <v>1.623</v>
      </c>
      <c r="I140" s="259"/>
      <c r="J140" s="260">
        <f>ROUND(I140*H140,2)</f>
        <v>0</v>
      </c>
      <c r="K140" s="256" t="s">
        <v>161</v>
      </c>
      <c r="L140" s="261"/>
      <c r="M140" s="262" t="s">
        <v>22</v>
      </c>
      <c r="N140" s="263" t="s">
        <v>44</v>
      </c>
      <c r="O140" s="45"/>
      <c r="P140" s="228">
        <f>O140*H140</f>
        <v>0</v>
      </c>
      <c r="Q140" s="228">
        <v>1</v>
      </c>
      <c r="R140" s="228">
        <f>Q140*H140</f>
        <v>1.623</v>
      </c>
      <c r="S140" s="228">
        <v>0</v>
      </c>
      <c r="T140" s="229">
        <f>S140*H140</f>
        <v>0</v>
      </c>
      <c r="AR140" s="22" t="s">
        <v>210</v>
      </c>
      <c r="AT140" s="22" t="s">
        <v>206</v>
      </c>
      <c r="AU140" s="22" t="s">
        <v>82</v>
      </c>
      <c r="AY140" s="22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150</v>
      </c>
      <c r="BM140" s="22" t="s">
        <v>286</v>
      </c>
    </row>
    <row r="141" s="11" customFormat="1">
      <c r="B141" s="231"/>
      <c r="C141" s="232"/>
      <c r="D141" s="233" t="s">
        <v>163</v>
      </c>
      <c r="E141" s="234" t="s">
        <v>22</v>
      </c>
      <c r="F141" s="235" t="s">
        <v>287</v>
      </c>
      <c r="G141" s="232"/>
      <c r="H141" s="236">
        <v>1.623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144</v>
      </c>
    </row>
    <row r="142" s="10" customFormat="1" ht="29.88" customHeight="1">
      <c r="B142" s="203"/>
      <c r="C142" s="204"/>
      <c r="D142" s="205" t="s">
        <v>72</v>
      </c>
      <c r="E142" s="217" t="s">
        <v>165</v>
      </c>
      <c r="F142" s="217" t="s">
        <v>288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SUM(P143:P166)</f>
        <v>0</v>
      </c>
      <c r="Q142" s="211"/>
      <c r="R142" s="212">
        <f>SUM(R143:R166)</f>
        <v>62.212028599999996</v>
      </c>
      <c r="S142" s="211"/>
      <c r="T142" s="213">
        <f>SUM(T143:T166)</f>
        <v>0</v>
      </c>
      <c r="AR142" s="214" t="s">
        <v>24</v>
      </c>
      <c r="AT142" s="215" t="s">
        <v>72</v>
      </c>
      <c r="AU142" s="215" t="s">
        <v>24</v>
      </c>
      <c r="AY142" s="214" t="s">
        <v>144</v>
      </c>
      <c r="BK142" s="216">
        <f>SUM(BK143:BK166)</f>
        <v>0</v>
      </c>
    </row>
    <row r="143" s="1" customFormat="1" ht="25.5" customHeight="1">
      <c r="B143" s="44"/>
      <c r="C143" s="219" t="s">
        <v>289</v>
      </c>
      <c r="D143" s="219" t="s">
        <v>146</v>
      </c>
      <c r="E143" s="220" t="s">
        <v>290</v>
      </c>
      <c r="F143" s="221" t="s">
        <v>291</v>
      </c>
      <c r="G143" s="222" t="s">
        <v>155</v>
      </c>
      <c r="H143" s="223">
        <v>36.152999999999999</v>
      </c>
      <c r="I143" s="224"/>
      <c r="J143" s="225">
        <f>ROUND(I143*H143,2)</f>
        <v>0</v>
      </c>
      <c r="K143" s="221" t="s">
        <v>161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150</v>
      </c>
      <c r="AT143" s="22" t="s">
        <v>146</v>
      </c>
      <c r="AU143" s="22" t="s">
        <v>82</v>
      </c>
      <c r="AY143" s="22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150</v>
      </c>
      <c r="BM143" s="22" t="s">
        <v>292</v>
      </c>
    </row>
    <row r="144" s="11" customFormat="1">
      <c r="B144" s="231"/>
      <c r="C144" s="232"/>
      <c r="D144" s="233" t="s">
        <v>163</v>
      </c>
      <c r="E144" s="234" t="s">
        <v>22</v>
      </c>
      <c r="F144" s="235" t="s">
        <v>293</v>
      </c>
      <c r="G144" s="232"/>
      <c r="H144" s="236">
        <v>36.152999999999999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163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144</v>
      </c>
    </row>
    <row r="145" s="1" customFormat="1" ht="25.5" customHeight="1">
      <c r="B145" s="44"/>
      <c r="C145" s="219" t="s">
        <v>294</v>
      </c>
      <c r="D145" s="219" t="s">
        <v>146</v>
      </c>
      <c r="E145" s="220" t="s">
        <v>295</v>
      </c>
      <c r="F145" s="221" t="s">
        <v>296</v>
      </c>
      <c r="G145" s="222" t="s">
        <v>155</v>
      </c>
      <c r="H145" s="223">
        <v>235.41</v>
      </c>
      <c r="I145" s="224"/>
      <c r="J145" s="225">
        <f>ROUND(I145*H145,2)</f>
        <v>0</v>
      </c>
      <c r="K145" s="221" t="s">
        <v>156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150</v>
      </c>
      <c r="AT145" s="22" t="s">
        <v>146</v>
      </c>
      <c r="AU145" s="22" t="s">
        <v>82</v>
      </c>
      <c r="AY145" s="22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150</v>
      </c>
      <c r="BM145" s="22" t="s">
        <v>297</v>
      </c>
    </row>
    <row r="146" s="11" customFormat="1">
      <c r="B146" s="231"/>
      <c r="C146" s="232"/>
      <c r="D146" s="233" t="s">
        <v>163</v>
      </c>
      <c r="E146" s="234" t="s">
        <v>22</v>
      </c>
      <c r="F146" s="235" t="s">
        <v>298</v>
      </c>
      <c r="G146" s="232"/>
      <c r="H146" s="236">
        <v>235.41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163</v>
      </c>
      <c r="AU146" s="242" t="s">
        <v>82</v>
      </c>
      <c r="AV146" s="11" t="s">
        <v>82</v>
      </c>
      <c r="AW146" s="11" t="s">
        <v>37</v>
      </c>
      <c r="AX146" s="11" t="s">
        <v>24</v>
      </c>
      <c r="AY146" s="242" t="s">
        <v>144</v>
      </c>
    </row>
    <row r="147" s="1" customFormat="1" ht="25.5" customHeight="1">
      <c r="B147" s="44"/>
      <c r="C147" s="219" t="s">
        <v>299</v>
      </c>
      <c r="D147" s="219" t="s">
        <v>146</v>
      </c>
      <c r="E147" s="220" t="s">
        <v>300</v>
      </c>
      <c r="F147" s="221" t="s">
        <v>301</v>
      </c>
      <c r="G147" s="222" t="s">
        <v>155</v>
      </c>
      <c r="H147" s="223">
        <v>12.794000000000001</v>
      </c>
      <c r="I147" s="224"/>
      <c r="J147" s="225">
        <f>ROUND(I147*H147,2)</f>
        <v>0</v>
      </c>
      <c r="K147" s="221" t="s">
        <v>156</v>
      </c>
      <c r="L147" s="70"/>
      <c r="M147" s="226" t="s">
        <v>22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150</v>
      </c>
      <c r="AT147" s="22" t="s">
        <v>146</v>
      </c>
      <c r="AU147" s="22" t="s">
        <v>82</v>
      </c>
      <c r="AY147" s="22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150</v>
      </c>
      <c r="BM147" s="22" t="s">
        <v>302</v>
      </c>
    </row>
    <row r="148" s="11" customFormat="1">
      <c r="B148" s="231"/>
      <c r="C148" s="232"/>
      <c r="D148" s="233" t="s">
        <v>163</v>
      </c>
      <c r="E148" s="234" t="s">
        <v>22</v>
      </c>
      <c r="F148" s="235" t="s">
        <v>303</v>
      </c>
      <c r="G148" s="232"/>
      <c r="H148" s="236">
        <v>12.794000000000001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163</v>
      </c>
      <c r="AU148" s="242" t="s">
        <v>82</v>
      </c>
      <c r="AV148" s="11" t="s">
        <v>82</v>
      </c>
      <c r="AW148" s="11" t="s">
        <v>37</v>
      </c>
      <c r="AX148" s="11" t="s">
        <v>24</v>
      </c>
      <c r="AY148" s="242" t="s">
        <v>144</v>
      </c>
    </row>
    <row r="149" s="1" customFormat="1" ht="38.25" customHeight="1">
      <c r="B149" s="44"/>
      <c r="C149" s="219" t="s">
        <v>304</v>
      </c>
      <c r="D149" s="219" t="s">
        <v>146</v>
      </c>
      <c r="E149" s="220" t="s">
        <v>305</v>
      </c>
      <c r="F149" s="221" t="s">
        <v>306</v>
      </c>
      <c r="G149" s="222" t="s">
        <v>155</v>
      </c>
      <c r="H149" s="223">
        <v>70.280000000000001</v>
      </c>
      <c r="I149" s="224"/>
      <c r="J149" s="225">
        <f>ROUND(I149*H149,2)</f>
        <v>0</v>
      </c>
      <c r="K149" s="221" t="s">
        <v>156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150</v>
      </c>
      <c r="AT149" s="22" t="s">
        <v>146</v>
      </c>
      <c r="AU149" s="22" t="s">
        <v>82</v>
      </c>
      <c r="AY149" s="22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150</v>
      </c>
      <c r="BM149" s="22" t="s">
        <v>307</v>
      </c>
    </row>
    <row r="150" s="11" customFormat="1">
      <c r="B150" s="231"/>
      <c r="C150" s="232"/>
      <c r="D150" s="233" t="s">
        <v>163</v>
      </c>
      <c r="E150" s="234" t="s">
        <v>22</v>
      </c>
      <c r="F150" s="235" t="s">
        <v>308</v>
      </c>
      <c r="G150" s="232"/>
      <c r="H150" s="236">
        <v>70.280000000000001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163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144</v>
      </c>
    </row>
    <row r="151" s="1" customFormat="1" ht="25.5" customHeight="1">
      <c r="B151" s="44"/>
      <c r="C151" s="219" t="s">
        <v>309</v>
      </c>
      <c r="D151" s="219" t="s">
        <v>146</v>
      </c>
      <c r="E151" s="220" t="s">
        <v>310</v>
      </c>
      <c r="F151" s="221" t="s">
        <v>311</v>
      </c>
      <c r="G151" s="222" t="s">
        <v>155</v>
      </c>
      <c r="H151" s="223">
        <v>56.223999999999997</v>
      </c>
      <c r="I151" s="224"/>
      <c r="J151" s="225">
        <f>ROUND(I151*H151,2)</f>
        <v>0</v>
      </c>
      <c r="K151" s="221" t="s">
        <v>156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150</v>
      </c>
      <c r="AT151" s="22" t="s">
        <v>146</v>
      </c>
      <c r="AU151" s="22" t="s">
        <v>82</v>
      </c>
      <c r="AY151" s="22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150</v>
      </c>
      <c r="BM151" s="22" t="s">
        <v>312</v>
      </c>
    </row>
    <row r="152" s="11" customFormat="1">
      <c r="B152" s="231"/>
      <c r="C152" s="232"/>
      <c r="D152" s="233" t="s">
        <v>163</v>
      </c>
      <c r="E152" s="234" t="s">
        <v>22</v>
      </c>
      <c r="F152" s="235" t="s">
        <v>313</v>
      </c>
      <c r="G152" s="232"/>
      <c r="H152" s="236">
        <v>56.223999999999997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163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144</v>
      </c>
    </row>
    <row r="153" s="1" customFormat="1" ht="25.5" customHeight="1">
      <c r="B153" s="44"/>
      <c r="C153" s="219" t="s">
        <v>314</v>
      </c>
      <c r="D153" s="219" t="s">
        <v>146</v>
      </c>
      <c r="E153" s="220" t="s">
        <v>315</v>
      </c>
      <c r="F153" s="221" t="s">
        <v>316</v>
      </c>
      <c r="G153" s="222" t="s">
        <v>155</v>
      </c>
      <c r="H153" s="223">
        <v>70.280000000000001</v>
      </c>
      <c r="I153" s="224"/>
      <c r="J153" s="225">
        <f>ROUND(I153*H153,2)</f>
        <v>0</v>
      </c>
      <c r="K153" s="221" t="s">
        <v>161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150</v>
      </c>
      <c r="AT153" s="22" t="s">
        <v>146</v>
      </c>
      <c r="AU153" s="22" t="s">
        <v>82</v>
      </c>
      <c r="AY153" s="22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150</v>
      </c>
      <c r="BM153" s="22" t="s">
        <v>317</v>
      </c>
    </row>
    <row r="154" s="11" customFormat="1">
      <c r="B154" s="231"/>
      <c r="C154" s="232"/>
      <c r="D154" s="233" t="s">
        <v>163</v>
      </c>
      <c r="E154" s="234" t="s">
        <v>22</v>
      </c>
      <c r="F154" s="235" t="s">
        <v>318</v>
      </c>
      <c r="G154" s="232"/>
      <c r="H154" s="236">
        <v>70.280000000000001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163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144</v>
      </c>
    </row>
    <row r="155" s="1" customFormat="1" ht="38.25" customHeight="1">
      <c r="B155" s="44"/>
      <c r="C155" s="219" t="s">
        <v>319</v>
      </c>
      <c r="D155" s="219" t="s">
        <v>146</v>
      </c>
      <c r="E155" s="220" t="s">
        <v>320</v>
      </c>
      <c r="F155" s="221" t="s">
        <v>321</v>
      </c>
      <c r="G155" s="222" t="s">
        <v>155</v>
      </c>
      <c r="H155" s="223">
        <v>70.280000000000001</v>
      </c>
      <c r="I155" s="224"/>
      <c r="J155" s="225">
        <f>ROUND(I155*H155,2)</f>
        <v>0</v>
      </c>
      <c r="K155" s="221" t="s">
        <v>156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150</v>
      </c>
      <c r="AT155" s="22" t="s">
        <v>146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322</v>
      </c>
    </row>
    <row r="156" s="11" customFormat="1">
      <c r="B156" s="231"/>
      <c r="C156" s="232"/>
      <c r="D156" s="233" t="s">
        <v>163</v>
      </c>
      <c r="E156" s="234" t="s">
        <v>22</v>
      </c>
      <c r="F156" s="235" t="s">
        <v>323</v>
      </c>
      <c r="G156" s="232"/>
      <c r="H156" s="236">
        <v>70.280000000000001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144</v>
      </c>
    </row>
    <row r="157" s="1" customFormat="1" ht="51" customHeight="1">
      <c r="B157" s="44"/>
      <c r="C157" s="219" t="s">
        <v>324</v>
      </c>
      <c r="D157" s="219" t="s">
        <v>146</v>
      </c>
      <c r="E157" s="220" t="s">
        <v>325</v>
      </c>
      <c r="F157" s="221" t="s">
        <v>326</v>
      </c>
      <c r="G157" s="222" t="s">
        <v>155</v>
      </c>
      <c r="H157" s="223">
        <v>34.729999999999997</v>
      </c>
      <c r="I157" s="224"/>
      <c r="J157" s="225">
        <f>ROUND(I157*H157,2)</f>
        <v>0</v>
      </c>
      <c r="K157" s="221" t="s">
        <v>156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0.085650000000000004</v>
      </c>
      <c r="R157" s="228">
        <f>Q157*H157</f>
        <v>2.9746245</v>
      </c>
      <c r="S157" s="228">
        <v>0</v>
      </c>
      <c r="T157" s="229">
        <f>S157*H157</f>
        <v>0</v>
      </c>
      <c r="AR157" s="22" t="s">
        <v>150</v>
      </c>
      <c r="AT157" s="22" t="s">
        <v>146</v>
      </c>
      <c r="AU157" s="22" t="s">
        <v>82</v>
      </c>
      <c r="AY157" s="22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150</v>
      </c>
      <c r="BM157" s="22" t="s">
        <v>327</v>
      </c>
    </row>
    <row r="158" s="11" customFormat="1">
      <c r="B158" s="231"/>
      <c r="C158" s="232"/>
      <c r="D158" s="233" t="s">
        <v>163</v>
      </c>
      <c r="E158" s="234" t="s">
        <v>22</v>
      </c>
      <c r="F158" s="235" t="s">
        <v>328</v>
      </c>
      <c r="G158" s="232"/>
      <c r="H158" s="236">
        <v>34.729999999999997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144</v>
      </c>
    </row>
    <row r="159" s="1" customFormat="1" ht="51" customHeight="1">
      <c r="B159" s="44"/>
      <c r="C159" s="219" t="s">
        <v>329</v>
      </c>
      <c r="D159" s="219" t="s">
        <v>146</v>
      </c>
      <c r="E159" s="220" t="s">
        <v>330</v>
      </c>
      <c r="F159" s="221" t="s">
        <v>331</v>
      </c>
      <c r="G159" s="222" t="s">
        <v>155</v>
      </c>
      <c r="H159" s="223">
        <v>217.75</v>
      </c>
      <c r="I159" s="224"/>
      <c r="J159" s="225">
        <f>ROUND(I159*H159,2)</f>
        <v>0</v>
      </c>
      <c r="K159" s="221" t="s">
        <v>156</v>
      </c>
      <c r="L159" s="70"/>
      <c r="M159" s="226" t="s">
        <v>22</v>
      </c>
      <c r="N159" s="227" t="s">
        <v>44</v>
      </c>
      <c r="O159" s="45"/>
      <c r="P159" s="228">
        <f>O159*H159</f>
        <v>0</v>
      </c>
      <c r="Q159" s="228">
        <v>0.085650000000000004</v>
      </c>
      <c r="R159" s="228">
        <f>Q159*H159</f>
        <v>18.650287500000001</v>
      </c>
      <c r="S159" s="228">
        <v>0</v>
      </c>
      <c r="T159" s="229">
        <f>S159*H159</f>
        <v>0</v>
      </c>
      <c r="AR159" s="22" t="s">
        <v>150</v>
      </c>
      <c r="AT159" s="22" t="s">
        <v>146</v>
      </c>
      <c r="AU159" s="22" t="s">
        <v>82</v>
      </c>
      <c r="AY159" s="22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150</v>
      </c>
      <c r="BM159" s="22" t="s">
        <v>332</v>
      </c>
    </row>
    <row r="160" s="11" customFormat="1">
      <c r="B160" s="231"/>
      <c r="C160" s="232"/>
      <c r="D160" s="233" t="s">
        <v>163</v>
      </c>
      <c r="E160" s="234" t="s">
        <v>22</v>
      </c>
      <c r="F160" s="235" t="s">
        <v>333</v>
      </c>
      <c r="G160" s="232"/>
      <c r="H160" s="236">
        <v>217.75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163</v>
      </c>
      <c r="AU160" s="242" t="s">
        <v>82</v>
      </c>
      <c r="AV160" s="11" t="s">
        <v>82</v>
      </c>
      <c r="AW160" s="11" t="s">
        <v>37</v>
      </c>
      <c r="AX160" s="11" t="s">
        <v>24</v>
      </c>
      <c r="AY160" s="242" t="s">
        <v>144</v>
      </c>
    </row>
    <row r="161" s="1" customFormat="1" ht="38.25" customHeight="1">
      <c r="B161" s="44"/>
      <c r="C161" s="254" t="s">
        <v>334</v>
      </c>
      <c r="D161" s="254" t="s">
        <v>206</v>
      </c>
      <c r="E161" s="255" t="s">
        <v>335</v>
      </c>
      <c r="F161" s="256" t="s">
        <v>336</v>
      </c>
      <c r="G161" s="257" t="s">
        <v>155</v>
      </c>
      <c r="H161" s="258">
        <v>255.81999999999999</v>
      </c>
      <c r="I161" s="259"/>
      <c r="J161" s="260">
        <f>ROUND(I161*H161,2)</f>
        <v>0</v>
      </c>
      <c r="K161" s="256" t="s">
        <v>156</v>
      </c>
      <c r="L161" s="261"/>
      <c r="M161" s="262" t="s">
        <v>22</v>
      </c>
      <c r="N161" s="263" t="s">
        <v>44</v>
      </c>
      <c r="O161" s="45"/>
      <c r="P161" s="228">
        <f>O161*H161</f>
        <v>0</v>
      </c>
      <c r="Q161" s="228">
        <v>0.152</v>
      </c>
      <c r="R161" s="228">
        <f>Q161*H161</f>
        <v>38.884639999999997</v>
      </c>
      <c r="S161" s="228">
        <v>0</v>
      </c>
      <c r="T161" s="229">
        <f>S161*H161</f>
        <v>0</v>
      </c>
      <c r="AR161" s="22" t="s">
        <v>210</v>
      </c>
      <c r="AT161" s="22" t="s">
        <v>206</v>
      </c>
      <c r="AU161" s="22" t="s">
        <v>82</v>
      </c>
      <c r="AY161" s="22" t="s">
        <v>144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150</v>
      </c>
      <c r="BM161" s="22" t="s">
        <v>337</v>
      </c>
    </row>
    <row r="162" s="11" customFormat="1">
      <c r="B162" s="231"/>
      <c r="C162" s="232"/>
      <c r="D162" s="233" t="s">
        <v>163</v>
      </c>
      <c r="E162" s="234" t="s">
        <v>22</v>
      </c>
      <c r="F162" s="235" t="s">
        <v>338</v>
      </c>
      <c r="G162" s="232"/>
      <c r="H162" s="236">
        <v>255.81999999999999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144</v>
      </c>
    </row>
    <row r="163" s="1" customFormat="1" ht="16.5" customHeight="1">
      <c r="B163" s="44"/>
      <c r="C163" s="254" t="s">
        <v>339</v>
      </c>
      <c r="D163" s="254" t="s">
        <v>206</v>
      </c>
      <c r="E163" s="255" t="s">
        <v>340</v>
      </c>
      <c r="F163" s="256" t="s">
        <v>341</v>
      </c>
      <c r="G163" s="257" t="s">
        <v>155</v>
      </c>
      <c r="H163" s="258">
        <v>13.09</v>
      </c>
      <c r="I163" s="259"/>
      <c r="J163" s="260">
        <f>ROUND(I163*H163,2)</f>
        <v>0</v>
      </c>
      <c r="K163" s="256" t="s">
        <v>22</v>
      </c>
      <c r="L163" s="261"/>
      <c r="M163" s="262" t="s">
        <v>22</v>
      </c>
      <c r="N163" s="263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210</v>
      </c>
      <c r="AT163" s="22" t="s">
        <v>206</v>
      </c>
      <c r="AU163" s="22" t="s">
        <v>82</v>
      </c>
      <c r="AY163" s="22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150</v>
      </c>
      <c r="BM163" s="22" t="s">
        <v>342</v>
      </c>
    </row>
    <row r="164" s="11" customFormat="1">
      <c r="B164" s="231"/>
      <c r="C164" s="232"/>
      <c r="D164" s="233" t="s">
        <v>163</v>
      </c>
      <c r="E164" s="234" t="s">
        <v>22</v>
      </c>
      <c r="F164" s="235" t="s">
        <v>343</v>
      </c>
      <c r="G164" s="232"/>
      <c r="H164" s="236">
        <v>13.09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163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144</v>
      </c>
    </row>
    <row r="165" s="1" customFormat="1" ht="51" customHeight="1">
      <c r="B165" s="44"/>
      <c r="C165" s="219" t="s">
        <v>344</v>
      </c>
      <c r="D165" s="219" t="s">
        <v>146</v>
      </c>
      <c r="E165" s="220" t="s">
        <v>345</v>
      </c>
      <c r="F165" s="221" t="s">
        <v>346</v>
      </c>
      <c r="G165" s="222" t="s">
        <v>155</v>
      </c>
      <c r="H165" s="223">
        <v>16.43</v>
      </c>
      <c r="I165" s="224"/>
      <c r="J165" s="225">
        <f>ROUND(I165*H165,2)</f>
        <v>0</v>
      </c>
      <c r="K165" s="221" t="s">
        <v>156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0.10362</v>
      </c>
      <c r="R165" s="228">
        <f>Q165*H165</f>
        <v>1.7024766</v>
      </c>
      <c r="S165" s="228">
        <v>0</v>
      </c>
      <c r="T165" s="229">
        <f>S165*H165</f>
        <v>0</v>
      </c>
      <c r="AR165" s="22" t="s">
        <v>150</v>
      </c>
      <c r="AT165" s="22" t="s">
        <v>146</v>
      </c>
      <c r="AU165" s="22" t="s">
        <v>82</v>
      </c>
      <c r="AY165" s="22" t="s">
        <v>144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150</v>
      </c>
      <c r="BM165" s="22" t="s">
        <v>347</v>
      </c>
    </row>
    <row r="166" s="11" customFormat="1">
      <c r="B166" s="231"/>
      <c r="C166" s="232"/>
      <c r="D166" s="233" t="s">
        <v>163</v>
      </c>
      <c r="E166" s="234" t="s">
        <v>22</v>
      </c>
      <c r="F166" s="235" t="s">
        <v>348</v>
      </c>
      <c r="G166" s="232"/>
      <c r="H166" s="236">
        <v>16.43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163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144</v>
      </c>
    </row>
    <row r="167" s="10" customFormat="1" ht="29.88" customHeight="1">
      <c r="B167" s="203"/>
      <c r="C167" s="204"/>
      <c r="D167" s="205" t="s">
        <v>72</v>
      </c>
      <c r="E167" s="217" t="s">
        <v>210</v>
      </c>
      <c r="F167" s="217" t="s">
        <v>349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SUM(P168:P189)</f>
        <v>0</v>
      </c>
      <c r="Q167" s="211"/>
      <c r="R167" s="212">
        <f>SUM(R168:R189)</f>
        <v>4.9525939999999995</v>
      </c>
      <c r="S167" s="211"/>
      <c r="T167" s="213">
        <f>SUM(T168:T189)</f>
        <v>0</v>
      </c>
      <c r="AR167" s="214" t="s">
        <v>24</v>
      </c>
      <c r="AT167" s="215" t="s">
        <v>72</v>
      </c>
      <c r="AU167" s="215" t="s">
        <v>24</v>
      </c>
      <c r="AY167" s="214" t="s">
        <v>144</v>
      </c>
      <c r="BK167" s="216">
        <f>SUM(BK168:BK189)</f>
        <v>0</v>
      </c>
    </row>
    <row r="168" s="1" customFormat="1" ht="25.5" customHeight="1">
      <c r="B168" s="44"/>
      <c r="C168" s="219" t="s">
        <v>350</v>
      </c>
      <c r="D168" s="219" t="s">
        <v>146</v>
      </c>
      <c r="E168" s="220" t="s">
        <v>351</v>
      </c>
      <c r="F168" s="221" t="s">
        <v>352</v>
      </c>
      <c r="G168" s="222" t="s">
        <v>149</v>
      </c>
      <c r="H168" s="223">
        <v>1.3999999999999999</v>
      </c>
      <c r="I168" s="224"/>
      <c r="J168" s="225">
        <f>ROUND(I168*H168,2)</f>
        <v>0</v>
      </c>
      <c r="K168" s="221" t="s">
        <v>161</v>
      </c>
      <c r="L168" s="70"/>
      <c r="M168" s="226" t="s">
        <v>22</v>
      </c>
      <c r="N168" s="227" t="s">
        <v>44</v>
      </c>
      <c r="O168" s="45"/>
      <c r="P168" s="228">
        <f>O168*H168</f>
        <v>0</v>
      </c>
      <c r="Q168" s="228">
        <v>1.0000000000000001E-05</v>
      </c>
      <c r="R168" s="228">
        <f>Q168*H168</f>
        <v>1.4E-05</v>
      </c>
      <c r="S168" s="228">
        <v>0</v>
      </c>
      <c r="T168" s="229">
        <f>S168*H168</f>
        <v>0</v>
      </c>
      <c r="AR168" s="22" t="s">
        <v>150</v>
      </c>
      <c r="AT168" s="22" t="s">
        <v>146</v>
      </c>
      <c r="AU168" s="22" t="s">
        <v>82</v>
      </c>
      <c r="AY168" s="22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150</v>
      </c>
      <c r="BM168" s="22" t="s">
        <v>353</v>
      </c>
    </row>
    <row r="169" s="1" customFormat="1" ht="16.5" customHeight="1">
      <c r="B169" s="44"/>
      <c r="C169" s="254" t="s">
        <v>354</v>
      </c>
      <c r="D169" s="254" t="s">
        <v>206</v>
      </c>
      <c r="E169" s="255" t="s">
        <v>355</v>
      </c>
      <c r="F169" s="256" t="s">
        <v>356</v>
      </c>
      <c r="G169" s="257" t="s">
        <v>209</v>
      </c>
      <c r="H169" s="258">
        <v>2</v>
      </c>
      <c r="I169" s="259"/>
      <c r="J169" s="260">
        <f>ROUND(I169*H169,2)</f>
        <v>0</v>
      </c>
      <c r="K169" s="256" t="s">
        <v>161</v>
      </c>
      <c r="L169" s="261"/>
      <c r="M169" s="262" t="s">
        <v>22</v>
      </c>
      <c r="N169" s="263" t="s">
        <v>44</v>
      </c>
      <c r="O169" s="45"/>
      <c r="P169" s="228">
        <f>O169*H169</f>
        <v>0</v>
      </c>
      <c r="Q169" s="228">
        <v>0.0016000000000000001</v>
      </c>
      <c r="R169" s="228">
        <f>Q169*H169</f>
        <v>0.0032000000000000002</v>
      </c>
      <c r="S169" s="228">
        <v>0</v>
      </c>
      <c r="T169" s="229">
        <f>S169*H169</f>
        <v>0</v>
      </c>
      <c r="AR169" s="22" t="s">
        <v>210</v>
      </c>
      <c r="AT169" s="22" t="s">
        <v>206</v>
      </c>
      <c r="AU169" s="22" t="s">
        <v>82</v>
      </c>
      <c r="AY169" s="22" t="s">
        <v>144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150</v>
      </c>
      <c r="BM169" s="22" t="s">
        <v>357</v>
      </c>
    </row>
    <row r="170" s="1" customFormat="1" ht="25.5" customHeight="1">
      <c r="B170" s="44"/>
      <c r="C170" s="219" t="s">
        <v>358</v>
      </c>
      <c r="D170" s="219" t="s">
        <v>146</v>
      </c>
      <c r="E170" s="220" t="s">
        <v>359</v>
      </c>
      <c r="F170" s="221" t="s">
        <v>360</v>
      </c>
      <c r="G170" s="222" t="s">
        <v>149</v>
      </c>
      <c r="H170" s="223">
        <v>5.5</v>
      </c>
      <c r="I170" s="224"/>
      <c r="J170" s="225">
        <f>ROUND(I170*H170,2)</f>
        <v>0</v>
      </c>
      <c r="K170" s="221" t="s">
        <v>156</v>
      </c>
      <c r="L170" s="70"/>
      <c r="M170" s="226" t="s">
        <v>22</v>
      </c>
      <c r="N170" s="227" t="s">
        <v>44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2" t="s">
        <v>150</v>
      </c>
      <c r="AT170" s="22" t="s">
        <v>146</v>
      </c>
      <c r="AU170" s="22" t="s">
        <v>82</v>
      </c>
      <c r="AY170" s="22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150</v>
      </c>
      <c r="BM170" s="22" t="s">
        <v>361</v>
      </c>
    </row>
    <row r="171" s="11" customFormat="1">
      <c r="B171" s="231"/>
      <c r="C171" s="232"/>
      <c r="D171" s="233" t="s">
        <v>163</v>
      </c>
      <c r="E171" s="234" t="s">
        <v>22</v>
      </c>
      <c r="F171" s="235" t="s">
        <v>362</v>
      </c>
      <c r="G171" s="232"/>
      <c r="H171" s="236">
        <v>5.5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144</v>
      </c>
    </row>
    <row r="172" s="1" customFormat="1" ht="38.25" customHeight="1">
      <c r="B172" s="44"/>
      <c r="C172" s="254" t="s">
        <v>363</v>
      </c>
      <c r="D172" s="254" t="s">
        <v>206</v>
      </c>
      <c r="E172" s="255" t="s">
        <v>364</v>
      </c>
      <c r="F172" s="256" t="s">
        <v>365</v>
      </c>
      <c r="G172" s="257" t="s">
        <v>209</v>
      </c>
      <c r="H172" s="258">
        <v>3</v>
      </c>
      <c r="I172" s="259"/>
      <c r="J172" s="260">
        <f>ROUND(I172*H172,2)</f>
        <v>0</v>
      </c>
      <c r="K172" s="256" t="s">
        <v>156</v>
      </c>
      <c r="L172" s="261"/>
      <c r="M172" s="262" t="s">
        <v>22</v>
      </c>
      <c r="N172" s="263" t="s">
        <v>44</v>
      </c>
      <c r="O172" s="45"/>
      <c r="P172" s="228">
        <f>O172*H172</f>
        <v>0</v>
      </c>
      <c r="Q172" s="228">
        <v>0.0028999999999999998</v>
      </c>
      <c r="R172" s="228">
        <f>Q172*H172</f>
        <v>0.0086999999999999994</v>
      </c>
      <c r="S172" s="228">
        <v>0</v>
      </c>
      <c r="T172" s="229">
        <f>S172*H172</f>
        <v>0</v>
      </c>
      <c r="AR172" s="22" t="s">
        <v>210</v>
      </c>
      <c r="AT172" s="22" t="s">
        <v>206</v>
      </c>
      <c r="AU172" s="22" t="s">
        <v>82</v>
      </c>
      <c r="AY172" s="22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24</v>
      </c>
      <c r="BK172" s="230">
        <f>ROUND(I172*H172,2)</f>
        <v>0</v>
      </c>
      <c r="BL172" s="22" t="s">
        <v>150</v>
      </c>
      <c r="BM172" s="22" t="s">
        <v>366</v>
      </c>
    </row>
    <row r="173" s="1" customFormat="1" ht="38.25" customHeight="1">
      <c r="B173" s="44"/>
      <c r="C173" s="254" t="s">
        <v>367</v>
      </c>
      <c r="D173" s="254" t="s">
        <v>206</v>
      </c>
      <c r="E173" s="255" t="s">
        <v>368</v>
      </c>
      <c r="F173" s="256" t="s">
        <v>369</v>
      </c>
      <c r="G173" s="257" t="s">
        <v>209</v>
      </c>
      <c r="H173" s="258">
        <v>1</v>
      </c>
      <c r="I173" s="259"/>
      <c r="J173" s="260">
        <f>ROUND(I173*H173,2)</f>
        <v>0</v>
      </c>
      <c r="K173" s="256" t="s">
        <v>156</v>
      </c>
      <c r="L173" s="261"/>
      <c r="M173" s="262" t="s">
        <v>22</v>
      </c>
      <c r="N173" s="263" t="s">
        <v>44</v>
      </c>
      <c r="O173" s="45"/>
      <c r="P173" s="228">
        <f>O173*H173</f>
        <v>0</v>
      </c>
      <c r="Q173" s="228">
        <v>0.0086999999999999994</v>
      </c>
      <c r="R173" s="228">
        <f>Q173*H173</f>
        <v>0.0086999999999999994</v>
      </c>
      <c r="S173" s="228">
        <v>0</v>
      </c>
      <c r="T173" s="229">
        <f>S173*H173</f>
        <v>0</v>
      </c>
      <c r="AR173" s="22" t="s">
        <v>210</v>
      </c>
      <c r="AT173" s="22" t="s">
        <v>206</v>
      </c>
      <c r="AU173" s="22" t="s">
        <v>82</v>
      </c>
      <c r="AY173" s="22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150</v>
      </c>
      <c r="BM173" s="22" t="s">
        <v>370</v>
      </c>
    </row>
    <row r="174" s="1" customFormat="1" ht="38.25" customHeight="1">
      <c r="B174" s="44"/>
      <c r="C174" s="219" t="s">
        <v>371</v>
      </c>
      <c r="D174" s="219" t="s">
        <v>146</v>
      </c>
      <c r="E174" s="220" t="s">
        <v>372</v>
      </c>
      <c r="F174" s="221" t="s">
        <v>373</v>
      </c>
      <c r="G174" s="222" t="s">
        <v>209</v>
      </c>
      <c r="H174" s="223">
        <v>2</v>
      </c>
      <c r="I174" s="224"/>
      <c r="J174" s="225">
        <f>ROUND(I174*H174,2)</f>
        <v>0</v>
      </c>
      <c r="K174" s="221" t="s">
        <v>156</v>
      </c>
      <c r="L174" s="70"/>
      <c r="M174" s="226" t="s">
        <v>22</v>
      </c>
      <c r="N174" s="227" t="s">
        <v>44</v>
      </c>
      <c r="O174" s="4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AR174" s="22" t="s">
        <v>150</v>
      </c>
      <c r="AT174" s="22" t="s">
        <v>146</v>
      </c>
      <c r="AU174" s="22" t="s">
        <v>82</v>
      </c>
      <c r="AY174" s="22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150</v>
      </c>
      <c r="BM174" s="22" t="s">
        <v>374</v>
      </c>
    </row>
    <row r="175" s="1" customFormat="1" ht="25.5" customHeight="1">
      <c r="B175" s="44"/>
      <c r="C175" s="254" t="s">
        <v>375</v>
      </c>
      <c r="D175" s="254" t="s">
        <v>206</v>
      </c>
      <c r="E175" s="255" t="s">
        <v>376</v>
      </c>
      <c r="F175" s="256" t="s">
        <v>377</v>
      </c>
      <c r="G175" s="257" t="s">
        <v>209</v>
      </c>
      <c r="H175" s="258">
        <v>2</v>
      </c>
      <c r="I175" s="259"/>
      <c r="J175" s="260">
        <f>ROUND(I175*H175,2)</f>
        <v>0</v>
      </c>
      <c r="K175" s="256" t="s">
        <v>156</v>
      </c>
      <c r="L175" s="261"/>
      <c r="M175" s="262" t="s">
        <v>22</v>
      </c>
      <c r="N175" s="263" t="s">
        <v>44</v>
      </c>
      <c r="O175" s="45"/>
      <c r="P175" s="228">
        <f>O175*H175</f>
        <v>0</v>
      </c>
      <c r="Q175" s="228">
        <v>0.00034000000000000002</v>
      </c>
      <c r="R175" s="228">
        <f>Q175*H175</f>
        <v>0.00068000000000000005</v>
      </c>
      <c r="S175" s="228">
        <v>0</v>
      </c>
      <c r="T175" s="229">
        <f>S175*H175</f>
        <v>0</v>
      </c>
      <c r="AR175" s="22" t="s">
        <v>210</v>
      </c>
      <c r="AT175" s="22" t="s">
        <v>206</v>
      </c>
      <c r="AU175" s="22" t="s">
        <v>82</v>
      </c>
      <c r="AY175" s="22" t="s">
        <v>144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150</v>
      </c>
      <c r="BM175" s="22" t="s">
        <v>378</v>
      </c>
    </row>
    <row r="176" s="1" customFormat="1" ht="16.5" customHeight="1">
      <c r="B176" s="44"/>
      <c r="C176" s="219" t="s">
        <v>379</v>
      </c>
      <c r="D176" s="219" t="s">
        <v>146</v>
      </c>
      <c r="E176" s="220" t="s">
        <v>380</v>
      </c>
      <c r="F176" s="221" t="s">
        <v>381</v>
      </c>
      <c r="G176" s="222" t="s">
        <v>209</v>
      </c>
      <c r="H176" s="223">
        <v>3</v>
      </c>
      <c r="I176" s="224"/>
      <c r="J176" s="225">
        <f>ROUND(I176*H176,2)</f>
        <v>0</v>
      </c>
      <c r="K176" s="221" t="s">
        <v>156</v>
      </c>
      <c r="L176" s="70"/>
      <c r="M176" s="226" t="s">
        <v>22</v>
      </c>
      <c r="N176" s="227" t="s">
        <v>44</v>
      </c>
      <c r="O176" s="45"/>
      <c r="P176" s="228">
        <f>O176*H176</f>
        <v>0</v>
      </c>
      <c r="Q176" s="228">
        <v>0.34089999999999998</v>
      </c>
      <c r="R176" s="228">
        <f>Q176*H176</f>
        <v>1.0226999999999999</v>
      </c>
      <c r="S176" s="228">
        <v>0</v>
      </c>
      <c r="T176" s="229">
        <f>S176*H176</f>
        <v>0</v>
      </c>
      <c r="AR176" s="22" t="s">
        <v>150</v>
      </c>
      <c r="AT176" s="22" t="s">
        <v>146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382</v>
      </c>
    </row>
    <row r="177" s="1" customFormat="1" ht="25.5" customHeight="1">
      <c r="B177" s="44"/>
      <c r="C177" s="254" t="s">
        <v>383</v>
      </c>
      <c r="D177" s="254" t="s">
        <v>206</v>
      </c>
      <c r="E177" s="255" t="s">
        <v>384</v>
      </c>
      <c r="F177" s="256" t="s">
        <v>385</v>
      </c>
      <c r="G177" s="257" t="s">
        <v>209</v>
      </c>
      <c r="H177" s="258">
        <v>3</v>
      </c>
      <c r="I177" s="259"/>
      <c r="J177" s="260">
        <f>ROUND(I177*H177,2)</f>
        <v>0</v>
      </c>
      <c r="K177" s="256" t="s">
        <v>156</v>
      </c>
      <c r="L177" s="261"/>
      <c r="M177" s="262" t="s">
        <v>22</v>
      </c>
      <c r="N177" s="263" t="s">
        <v>44</v>
      </c>
      <c r="O177" s="45"/>
      <c r="P177" s="228">
        <f>O177*H177</f>
        <v>0</v>
      </c>
      <c r="Q177" s="228">
        <v>0.080000000000000002</v>
      </c>
      <c r="R177" s="228">
        <f>Q177*H177</f>
        <v>0.23999999999999999</v>
      </c>
      <c r="S177" s="228">
        <v>0</v>
      </c>
      <c r="T177" s="229">
        <f>S177*H177</f>
        <v>0</v>
      </c>
      <c r="AR177" s="22" t="s">
        <v>210</v>
      </c>
      <c r="AT177" s="22" t="s">
        <v>206</v>
      </c>
      <c r="AU177" s="22" t="s">
        <v>82</v>
      </c>
      <c r="AY177" s="22" t="s">
        <v>144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150</v>
      </c>
      <c r="BM177" s="22" t="s">
        <v>386</v>
      </c>
    </row>
    <row r="178" s="1" customFormat="1" ht="25.5" customHeight="1">
      <c r="B178" s="44"/>
      <c r="C178" s="254" t="s">
        <v>387</v>
      </c>
      <c r="D178" s="254" t="s">
        <v>206</v>
      </c>
      <c r="E178" s="255" t="s">
        <v>388</v>
      </c>
      <c r="F178" s="256" t="s">
        <v>389</v>
      </c>
      <c r="G178" s="257" t="s">
        <v>209</v>
      </c>
      <c r="H178" s="258">
        <v>3</v>
      </c>
      <c r="I178" s="259"/>
      <c r="J178" s="260">
        <f>ROUND(I178*H178,2)</f>
        <v>0</v>
      </c>
      <c r="K178" s="256" t="s">
        <v>156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0.071999999999999995</v>
      </c>
      <c r="R178" s="228">
        <f>Q178*H178</f>
        <v>0.21599999999999997</v>
      </c>
      <c r="S178" s="228">
        <v>0</v>
      </c>
      <c r="T178" s="229">
        <f>S178*H178</f>
        <v>0</v>
      </c>
      <c r="AR178" s="22" t="s">
        <v>210</v>
      </c>
      <c r="AT178" s="22" t="s">
        <v>206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390</v>
      </c>
    </row>
    <row r="179" s="1" customFormat="1" ht="25.5" customHeight="1">
      <c r="B179" s="44"/>
      <c r="C179" s="254" t="s">
        <v>391</v>
      </c>
      <c r="D179" s="254" t="s">
        <v>206</v>
      </c>
      <c r="E179" s="255" t="s">
        <v>392</v>
      </c>
      <c r="F179" s="256" t="s">
        <v>393</v>
      </c>
      <c r="G179" s="257" t="s">
        <v>209</v>
      </c>
      <c r="H179" s="258">
        <v>3</v>
      </c>
      <c r="I179" s="259"/>
      <c r="J179" s="260">
        <f>ROUND(I179*H179,2)</f>
        <v>0</v>
      </c>
      <c r="K179" s="256" t="s">
        <v>156</v>
      </c>
      <c r="L179" s="261"/>
      <c r="M179" s="262" t="s">
        <v>22</v>
      </c>
      <c r="N179" s="263" t="s">
        <v>44</v>
      </c>
      <c r="O179" s="45"/>
      <c r="P179" s="228">
        <f>O179*H179</f>
        <v>0</v>
      </c>
      <c r="Q179" s="228">
        <v>0.040000000000000001</v>
      </c>
      <c r="R179" s="228">
        <f>Q179*H179</f>
        <v>0.12</v>
      </c>
      <c r="S179" s="228">
        <v>0</v>
      </c>
      <c r="T179" s="229">
        <f>S179*H179</f>
        <v>0</v>
      </c>
      <c r="AR179" s="22" t="s">
        <v>210</v>
      </c>
      <c r="AT179" s="22" t="s">
        <v>206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394</v>
      </c>
    </row>
    <row r="180" s="1" customFormat="1" ht="25.5" customHeight="1">
      <c r="B180" s="44"/>
      <c r="C180" s="254" t="s">
        <v>395</v>
      </c>
      <c r="D180" s="254" t="s">
        <v>206</v>
      </c>
      <c r="E180" s="255" t="s">
        <v>396</v>
      </c>
      <c r="F180" s="256" t="s">
        <v>397</v>
      </c>
      <c r="G180" s="257" t="s">
        <v>209</v>
      </c>
      <c r="H180" s="258">
        <v>3</v>
      </c>
      <c r="I180" s="259"/>
      <c r="J180" s="260">
        <f>ROUND(I180*H180,2)</f>
        <v>0</v>
      </c>
      <c r="K180" s="256" t="s">
        <v>156</v>
      </c>
      <c r="L180" s="261"/>
      <c r="M180" s="262" t="s">
        <v>22</v>
      </c>
      <c r="N180" s="263" t="s">
        <v>44</v>
      </c>
      <c r="O180" s="45"/>
      <c r="P180" s="228">
        <f>O180*H180</f>
        <v>0</v>
      </c>
      <c r="Q180" s="228">
        <v>0.027</v>
      </c>
      <c r="R180" s="228">
        <f>Q180*H180</f>
        <v>0.081000000000000003</v>
      </c>
      <c r="S180" s="228">
        <v>0</v>
      </c>
      <c r="T180" s="229">
        <f>S180*H180</f>
        <v>0</v>
      </c>
      <c r="AR180" s="22" t="s">
        <v>210</v>
      </c>
      <c r="AT180" s="22" t="s">
        <v>206</v>
      </c>
      <c r="AU180" s="22" t="s">
        <v>82</v>
      </c>
      <c r="AY180" s="22" t="s">
        <v>144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150</v>
      </c>
      <c r="BM180" s="22" t="s">
        <v>398</v>
      </c>
    </row>
    <row r="181" s="1" customFormat="1" ht="25.5" customHeight="1">
      <c r="B181" s="44"/>
      <c r="C181" s="254" t="s">
        <v>399</v>
      </c>
      <c r="D181" s="254" t="s">
        <v>206</v>
      </c>
      <c r="E181" s="255" t="s">
        <v>400</v>
      </c>
      <c r="F181" s="256" t="s">
        <v>401</v>
      </c>
      <c r="G181" s="257" t="s">
        <v>209</v>
      </c>
      <c r="H181" s="258">
        <v>3</v>
      </c>
      <c r="I181" s="259"/>
      <c r="J181" s="260">
        <f>ROUND(I181*H181,2)</f>
        <v>0</v>
      </c>
      <c r="K181" s="256" t="s">
        <v>156</v>
      </c>
      <c r="L181" s="261"/>
      <c r="M181" s="262" t="s">
        <v>22</v>
      </c>
      <c r="N181" s="263" t="s">
        <v>44</v>
      </c>
      <c r="O181" s="45"/>
      <c r="P181" s="228">
        <f>O181*H181</f>
        <v>0</v>
      </c>
      <c r="Q181" s="228">
        <v>0.058000000000000003</v>
      </c>
      <c r="R181" s="228">
        <f>Q181*H181</f>
        <v>0.17400000000000002</v>
      </c>
      <c r="S181" s="228">
        <v>0</v>
      </c>
      <c r="T181" s="229">
        <f>S181*H181</f>
        <v>0</v>
      </c>
      <c r="AR181" s="22" t="s">
        <v>210</v>
      </c>
      <c r="AT181" s="22" t="s">
        <v>206</v>
      </c>
      <c r="AU181" s="22" t="s">
        <v>82</v>
      </c>
      <c r="AY181" s="22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150</v>
      </c>
      <c r="BM181" s="22" t="s">
        <v>402</v>
      </c>
    </row>
    <row r="182" s="1" customFormat="1" ht="25.5" customHeight="1">
      <c r="B182" s="44"/>
      <c r="C182" s="254" t="s">
        <v>403</v>
      </c>
      <c r="D182" s="254" t="s">
        <v>206</v>
      </c>
      <c r="E182" s="255" t="s">
        <v>404</v>
      </c>
      <c r="F182" s="256" t="s">
        <v>405</v>
      </c>
      <c r="G182" s="257" t="s">
        <v>209</v>
      </c>
      <c r="H182" s="258">
        <v>3</v>
      </c>
      <c r="I182" s="259"/>
      <c r="J182" s="260">
        <f>ROUND(I182*H182,2)</f>
        <v>0</v>
      </c>
      <c r="K182" s="256" t="s">
        <v>156</v>
      </c>
      <c r="L182" s="261"/>
      <c r="M182" s="262" t="s">
        <v>22</v>
      </c>
      <c r="N182" s="263" t="s">
        <v>44</v>
      </c>
      <c r="O182" s="45"/>
      <c r="P182" s="228">
        <f>O182*H182</f>
        <v>0</v>
      </c>
      <c r="Q182" s="228">
        <v>0.0040000000000000001</v>
      </c>
      <c r="R182" s="228">
        <f>Q182*H182</f>
        <v>0.012</v>
      </c>
      <c r="S182" s="228">
        <v>0</v>
      </c>
      <c r="T182" s="229">
        <f>S182*H182</f>
        <v>0</v>
      </c>
      <c r="AR182" s="22" t="s">
        <v>210</v>
      </c>
      <c r="AT182" s="22" t="s">
        <v>206</v>
      </c>
      <c r="AU182" s="22" t="s">
        <v>82</v>
      </c>
      <c r="AY182" s="22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150</v>
      </c>
      <c r="BM182" s="22" t="s">
        <v>406</v>
      </c>
    </row>
    <row r="183" s="1" customFormat="1" ht="25.5" customHeight="1">
      <c r="B183" s="44"/>
      <c r="C183" s="254" t="s">
        <v>407</v>
      </c>
      <c r="D183" s="254" t="s">
        <v>206</v>
      </c>
      <c r="E183" s="255" t="s">
        <v>408</v>
      </c>
      <c r="F183" s="256" t="s">
        <v>409</v>
      </c>
      <c r="G183" s="257" t="s">
        <v>209</v>
      </c>
      <c r="H183" s="258">
        <v>3</v>
      </c>
      <c r="I183" s="259"/>
      <c r="J183" s="260">
        <f>ROUND(I183*H183,2)</f>
        <v>0</v>
      </c>
      <c r="K183" s="256" t="s">
        <v>156</v>
      </c>
      <c r="L183" s="261"/>
      <c r="M183" s="262" t="s">
        <v>22</v>
      </c>
      <c r="N183" s="263" t="s">
        <v>44</v>
      </c>
      <c r="O183" s="45"/>
      <c r="P183" s="228">
        <f>O183*H183</f>
        <v>0</v>
      </c>
      <c r="Q183" s="228">
        <v>0.059999999999999998</v>
      </c>
      <c r="R183" s="228">
        <f>Q183*H183</f>
        <v>0.17999999999999999</v>
      </c>
      <c r="S183" s="228">
        <v>0</v>
      </c>
      <c r="T183" s="229">
        <f>S183*H183</f>
        <v>0</v>
      </c>
      <c r="AR183" s="22" t="s">
        <v>210</v>
      </c>
      <c r="AT183" s="22" t="s">
        <v>206</v>
      </c>
      <c r="AU183" s="22" t="s">
        <v>82</v>
      </c>
      <c r="AY183" s="22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150</v>
      </c>
      <c r="BM183" s="22" t="s">
        <v>410</v>
      </c>
    </row>
    <row r="184" s="1" customFormat="1" ht="25.5" customHeight="1">
      <c r="B184" s="44"/>
      <c r="C184" s="219" t="s">
        <v>411</v>
      </c>
      <c r="D184" s="219" t="s">
        <v>146</v>
      </c>
      <c r="E184" s="220" t="s">
        <v>412</v>
      </c>
      <c r="F184" s="221" t="s">
        <v>413</v>
      </c>
      <c r="G184" s="222" t="s">
        <v>209</v>
      </c>
      <c r="H184" s="223">
        <v>3</v>
      </c>
      <c r="I184" s="224"/>
      <c r="J184" s="225">
        <f>ROUND(I184*H184,2)</f>
        <v>0</v>
      </c>
      <c r="K184" s="221" t="s">
        <v>156</v>
      </c>
      <c r="L184" s="70"/>
      <c r="M184" s="226" t="s">
        <v>22</v>
      </c>
      <c r="N184" s="227" t="s">
        <v>44</v>
      </c>
      <c r="O184" s="45"/>
      <c r="P184" s="228">
        <f>O184*H184</f>
        <v>0</v>
      </c>
      <c r="Q184" s="228">
        <v>0.0070200000000000002</v>
      </c>
      <c r="R184" s="228">
        <f>Q184*H184</f>
        <v>0.021060000000000002</v>
      </c>
      <c r="S184" s="228">
        <v>0</v>
      </c>
      <c r="T184" s="229">
        <f>S184*H184</f>
        <v>0</v>
      </c>
      <c r="AR184" s="22" t="s">
        <v>150</v>
      </c>
      <c r="AT184" s="22" t="s">
        <v>146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414</v>
      </c>
    </row>
    <row r="185" s="1" customFormat="1" ht="16.5" customHeight="1">
      <c r="B185" s="44"/>
      <c r="C185" s="254" t="s">
        <v>415</v>
      </c>
      <c r="D185" s="254" t="s">
        <v>206</v>
      </c>
      <c r="E185" s="255" t="s">
        <v>416</v>
      </c>
      <c r="F185" s="256" t="s">
        <v>417</v>
      </c>
      <c r="G185" s="257" t="s">
        <v>209</v>
      </c>
      <c r="H185" s="258">
        <v>3</v>
      </c>
      <c r="I185" s="259"/>
      <c r="J185" s="260">
        <f>ROUND(I185*H185,2)</f>
        <v>0</v>
      </c>
      <c r="K185" s="256" t="s">
        <v>22</v>
      </c>
      <c r="L185" s="261"/>
      <c r="M185" s="262" t="s">
        <v>22</v>
      </c>
      <c r="N185" s="263" t="s">
        <v>44</v>
      </c>
      <c r="O185" s="45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AR185" s="22" t="s">
        <v>210</v>
      </c>
      <c r="AT185" s="22" t="s">
        <v>206</v>
      </c>
      <c r="AU185" s="22" t="s">
        <v>82</v>
      </c>
      <c r="AY185" s="22" t="s">
        <v>144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24</v>
      </c>
      <c r="BK185" s="230">
        <f>ROUND(I185*H185,2)</f>
        <v>0</v>
      </c>
      <c r="BL185" s="22" t="s">
        <v>150</v>
      </c>
      <c r="BM185" s="22" t="s">
        <v>418</v>
      </c>
    </row>
    <row r="186" s="1" customFormat="1" ht="25.5" customHeight="1">
      <c r="B186" s="44"/>
      <c r="C186" s="219" t="s">
        <v>419</v>
      </c>
      <c r="D186" s="219" t="s">
        <v>146</v>
      </c>
      <c r="E186" s="220" t="s">
        <v>420</v>
      </c>
      <c r="F186" s="221" t="s">
        <v>421</v>
      </c>
      <c r="G186" s="222" t="s">
        <v>209</v>
      </c>
      <c r="H186" s="223">
        <v>3</v>
      </c>
      <c r="I186" s="224"/>
      <c r="J186" s="225">
        <f>ROUND(I186*H186,2)</f>
        <v>0</v>
      </c>
      <c r="K186" s="221" t="s">
        <v>156</v>
      </c>
      <c r="L186" s="70"/>
      <c r="M186" s="226" t="s">
        <v>22</v>
      </c>
      <c r="N186" s="227" t="s">
        <v>44</v>
      </c>
      <c r="O186" s="45"/>
      <c r="P186" s="228">
        <f>O186*H186</f>
        <v>0</v>
      </c>
      <c r="Q186" s="228">
        <v>0.0093600000000000003</v>
      </c>
      <c r="R186" s="228">
        <f>Q186*H186</f>
        <v>0.028080000000000001</v>
      </c>
      <c r="S186" s="228">
        <v>0</v>
      </c>
      <c r="T186" s="229">
        <f>S186*H186</f>
        <v>0</v>
      </c>
      <c r="AR186" s="22" t="s">
        <v>150</v>
      </c>
      <c r="AT186" s="22" t="s">
        <v>146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422</v>
      </c>
    </row>
    <row r="187" s="1" customFormat="1" ht="16.5" customHeight="1">
      <c r="B187" s="44"/>
      <c r="C187" s="219" t="s">
        <v>423</v>
      </c>
      <c r="D187" s="219" t="s">
        <v>146</v>
      </c>
      <c r="E187" s="220" t="s">
        <v>424</v>
      </c>
      <c r="F187" s="221" t="s">
        <v>425</v>
      </c>
      <c r="G187" s="222" t="s">
        <v>209</v>
      </c>
      <c r="H187" s="223">
        <v>3</v>
      </c>
      <c r="I187" s="224"/>
      <c r="J187" s="225">
        <f>ROUND(I187*H187,2)</f>
        <v>0</v>
      </c>
      <c r="K187" s="221" t="s">
        <v>161</v>
      </c>
      <c r="L187" s="70"/>
      <c r="M187" s="226" t="s">
        <v>22</v>
      </c>
      <c r="N187" s="227" t="s">
        <v>44</v>
      </c>
      <c r="O187" s="45"/>
      <c r="P187" s="228">
        <f>O187*H187</f>
        <v>0</v>
      </c>
      <c r="Q187" s="228">
        <v>0.42080000000000001</v>
      </c>
      <c r="R187" s="228">
        <f>Q187*H187</f>
        <v>1.2624</v>
      </c>
      <c r="S187" s="228">
        <v>0</v>
      </c>
      <c r="T187" s="229">
        <f>S187*H187</f>
        <v>0</v>
      </c>
      <c r="AR187" s="22" t="s">
        <v>150</v>
      </c>
      <c r="AT187" s="22" t="s">
        <v>146</v>
      </c>
      <c r="AU187" s="22" t="s">
        <v>82</v>
      </c>
      <c r="AY187" s="22" t="s">
        <v>144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24</v>
      </c>
      <c r="BK187" s="230">
        <f>ROUND(I187*H187,2)</f>
        <v>0</v>
      </c>
      <c r="BL187" s="22" t="s">
        <v>150</v>
      </c>
      <c r="BM187" s="22" t="s">
        <v>426</v>
      </c>
    </row>
    <row r="188" s="1" customFormat="1" ht="16.5" customHeight="1">
      <c r="B188" s="44"/>
      <c r="C188" s="219" t="s">
        <v>427</v>
      </c>
      <c r="D188" s="219" t="s">
        <v>146</v>
      </c>
      <c r="E188" s="220" t="s">
        <v>428</v>
      </c>
      <c r="F188" s="221" t="s">
        <v>429</v>
      </c>
      <c r="G188" s="222" t="s">
        <v>209</v>
      </c>
      <c r="H188" s="223">
        <v>1</v>
      </c>
      <c r="I188" s="224"/>
      <c r="J188" s="225">
        <f>ROUND(I188*H188,2)</f>
        <v>0</v>
      </c>
      <c r="K188" s="221" t="s">
        <v>161</v>
      </c>
      <c r="L188" s="70"/>
      <c r="M188" s="226" t="s">
        <v>22</v>
      </c>
      <c r="N188" s="227" t="s">
        <v>44</v>
      </c>
      <c r="O188" s="45"/>
      <c r="P188" s="228">
        <f>O188*H188</f>
        <v>0</v>
      </c>
      <c r="Q188" s="228">
        <v>0.32973999999999998</v>
      </c>
      <c r="R188" s="228">
        <f>Q188*H188</f>
        <v>0.32973999999999998</v>
      </c>
      <c r="S188" s="228">
        <v>0</v>
      </c>
      <c r="T188" s="229">
        <f>S188*H188</f>
        <v>0</v>
      </c>
      <c r="AR188" s="22" t="s">
        <v>150</v>
      </c>
      <c r="AT188" s="22" t="s">
        <v>146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430</v>
      </c>
    </row>
    <row r="189" s="1" customFormat="1" ht="25.5" customHeight="1">
      <c r="B189" s="44"/>
      <c r="C189" s="219" t="s">
        <v>431</v>
      </c>
      <c r="D189" s="219" t="s">
        <v>146</v>
      </c>
      <c r="E189" s="220" t="s">
        <v>432</v>
      </c>
      <c r="F189" s="221" t="s">
        <v>433</v>
      </c>
      <c r="G189" s="222" t="s">
        <v>209</v>
      </c>
      <c r="H189" s="223">
        <v>4</v>
      </c>
      <c r="I189" s="224"/>
      <c r="J189" s="225">
        <f>ROUND(I189*H189,2)</f>
        <v>0</v>
      </c>
      <c r="K189" s="221" t="s">
        <v>161</v>
      </c>
      <c r="L189" s="70"/>
      <c r="M189" s="226" t="s">
        <v>22</v>
      </c>
      <c r="N189" s="227" t="s">
        <v>44</v>
      </c>
      <c r="O189" s="45"/>
      <c r="P189" s="228">
        <f>O189*H189</f>
        <v>0</v>
      </c>
      <c r="Q189" s="228">
        <v>0.31108000000000002</v>
      </c>
      <c r="R189" s="228">
        <f>Q189*H189</f>
        <v>1.2443200000000001</v>
      </c>
      <c r="S189" s="228">
        <v>0</v>
      </c>
      <c r="T189" s="229">
        <f>S189*H189</f>
        <v>0</v>
      </c>
      <c r="AR189" s="22" t="s">
        <v>150</v>
      </c>
      <c r="AT189" s="22" t="s">
        <v>146</v>
      </c>
      <c r="AU189" s="22" t="s">
        <v>82</v>
      </c>
      <c r="AY189" s="22" t="s">
        <v>144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150</v>
      </c>
      <c r="BM189" s="22" t="s">
        <v>434</v>
      </c>
    </row>
    <row r="190" s="10" customFormat="1" ht="29.88" customHeight="1">
      <c r="B190" s="203"/>
      <c r="C190" s="204"/>
      <c r="D190" s="205" t="s">
        <v>72</v>
      </c>
      <c r="E190" s="217" t="s">
        <v>184</v>
      </c>
      <c r="F190" s="217" t="s">
        <v>435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SUM(P191:P215)</f>
        <v>0</v>
      </c>
      <c r="Q190" s="211"/>
      <c r="R190" s="212">
        <f>SUM(R191:R215)</f>
        <v>41.090790000000005</v>
      </c>
      <c r="S190" s="211"/>
      <c r="T190" s="213">
        <f>SUM(T191:T215)</f>
        <v>0</v>
      </c>
      <c r="AR190" s="214" t="s">
        <v>24</v>
      </c>
      <c r="AT190" s="215" t="s">
        <v>72</v>
      </c>
      <c r="AU190" s="215" t="s">
        <v>24</v>
      </c>
      <c r="AY190" s="214" t="s">
        <v>144</v>
      </c>
      <c r="BK190" s="216">
        <f>SUM(BK191:BK215)</f>
        <v>0</v>
      </c>
    </row>
    <row r="191" s="1" customFormat="1" ht="25.5" customHeight="1">
      <c r="B191" s="44"/>
      <c r="C191" s="219" t="s">
        <v>436</v>
      </c>
      <c r="D191" s="219" t="s">
        <v>146</v>
      </c>
      <c r="E191" s="220" t="s">
        <v>437</v>
      </c>
      <c r="F191" s="221" t="s">
        <v>438</v>
      </c>
      <c r="G191" s="222" t="s">
        <v>149</v>
      </c>
      <c r="H191" s="223">
        <v>6</v>
      </c>
      <c r="I191" s="224"/>
      <c r="J191" s="225">
        <f>ROUND(I191*H191,2)</f>
        <v>0</v>
      </c>
      <c r="K191" s="221" t="s">
        <v>161</v>
      </c>
      <c r="L191" s="70"/>
      <c r="M191" s="226" t="s">
        <v>22</v>
      </c>
      <c r="N191" s="227" t="s">
        <v>44</v>
      </c>
      <c r="O191" s="45"/>
      <c r="P191" s="228">
        <f>O191*H191</f>
        <v>0</v>
      </c>
      <c r="Q191" s="228">
        <v>0.00013999999999999999</v>
      </c>
      <c r="R191" s="228">
        <f>Q191*H191</f>
        <v>0.00083999999999999993</v>
      </c>
      <c r="S191" s="228">
        <v>0</v>
      </c>
      <c r="T191" s="229">
        <f>S191*H191</f>
        <v>0</v>
      </c>
      <c r="AR191" s="22" t="s">
        <v>150</v>
      </c>
      <c r="AT191" s="22" t="s">
        <v>146</v>
      </c>
      <c r="AU191" s="22" t="s">
        <v>82</v>
      </c>
      <c r="AY191" s="22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150</v>
      </c>
      <c r="BM191" s="22" t="s">
        <v>439</v>
      </c>
    </row>
    <row r="192" s="1" customFormat="1" ht="38.25" customHeight="1">
      <c r="B192" s="44"/>
      <c r="C192" s="219" t="s">
        <v>440</v>
      </c>
      <c r="D192" s="219" t="s">
        <v>146</v>
      </c>
      <c r="E192" s="220" t="s">
        <v>441</v>
      </c>
      <c r="F192" s="221" t="s">
        <v>442</v>
      </c>
      <c r="G192" s="222" t="s">
        <v>149</v>
      </c>
      <c r="H192" s="223">
        <v>96.400000000000006</v>
      </c>
      <c r="I192" s="224"/>
      <c r="J192" s="225">
        <f>ROUND(I192*H192,2)</f>
        <v>0</v>
      </c>
      <c r="K192" s="221" t="s">
        <v>156</v>
      </c>
      <c r="L192" s="70"/>
      <c r="M192" s="226" t="s">
        <v>22</v>
      </c>
      <c r="N192" s="227" t="s">
        <v>44</v>
      </c>
      <c r="O192" s="45"/>
      <c r="P192" s="228">
        <f>O192*H192</f>
        <v>0</v>
      </c>
      <c r="Q192" s="228">
        <v>0.15540000000000001</v>
      </c>
      <c r="R192" s="228">
        <f>Q192*H192</f>
        <v>14.980560000000002</v>
      </c>
      <c r="S192" s="228">
        <v>0</v>
      </c>
      <c r="T192" s="229">
        <f>S192*H192</f>
        <v>0</v>
      </c>
      <c r="AR192" s="22" t="s">
        <v>150</v>
      </c>
      <c r="AT192" s="22" t="s">
        <v>146</v>
      </c>
      <c r="AU192" s="22" t="s">
        <v>82</v>
      </c>
      <c r="AY192" s="22" t="s">
        <v>144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24</v>
      </c>
      <c r="BK192" s="230">
        <f>ROUND(I192*H192,2)</f>
        <v>0</v>
      </c>
      <c r="BL192" s="22" t="s">
        <v>150</v>
      </c>
      <c r="BM192" s="22" t="s">
        <v>443</v>
      </c>
    </row>
    <row r="193" s="11" customFormat="1">
      <c r="B193" s="231"/>
      <c r="C193" s="232"/>
      <c r="D193" s="233" t="s">
        <v>163</v>
      </c>
      <c r="E193" s="234" t="s">
        <v>22</v>
      </c>
      <c r="F193" s="235" t="s">
        <v>444</v>
      </c>
      <c r="G193" s="232"/>
      <c r="H193" s="236">
        <v>96.400000000000006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163</v>
      </c>
      <c r="AU193" s="242" t="s">
        <v>82</v>
      </c>
      <c r="AV193" s="11" t="s">
        <v>82</v>
      </c>
      <c r="AW193" s="11" t="s">
        <v>37</v>
      </c>
      <c r="AX193" s="11" t="s">
        <v>24</v>
      </c>
      <c r="AY193" s="242" t="s">
        <v>144</v>
      </c>
    </row>
    <row r="194" s="1" customFormat="1" ht="25.5" customHeight="1">
      <c r="B194" s="44"/>
      <c r="C194" s="254" t="s">
        <v>445</v>
      </c>
      <c r="D194" s="254" t="s">
        <v>206</v>
      </c>
      <c r="E194" s="255" t="s">
        <v>446</v>
      </c>
      <c r="F194" s="256" t="s">
        <v>447</v>
      </c>
      <c r="G194" s="257" t="s">
        <v>209</v>
      </c>
      <c r="H194" s="258">
        <v>17</v>
      </c>
      <c r="I194" s="259"/>
      <c r="J194" s="260">
        <f>ROUND(I194*H194,2)</f>
        <v>0</v>
      </c>
      <c r="K194" s="256" t="s">
        <v>156</v>
      </c>
      <c r="L194" s="261"/>
      <c r="M194" s="262" t="s">
        <v>22</v>
      </c>
      <c r="N194" s="263" t="s">
        <v>44</v>
      </c>
      <c r="O194" s="45"/>
      <c r="P194" s="228">
        <f>O194*H194</f>
        <v>0</v>
      </c>
      <c r="Q194" s="228">
        <v>0.063</v>
      </c>
      <c r="R194" s="228">
        <f>Q194*H194</f>
        <v>1.071</v>
      </c>
      <c r="S194" s="228">
        <v>0</v>
      </c>
      <c r="T194" s="229">
        <f>S194*H194</f>
        <v>0</v>
      </c>
      <c r="AR194" s="22" t="s">
        <v>210</v>
      </c>
      <c r="AT194" s="22" t="s">
        <v>206</v>
      </c>
      <c r="AU194" s="22" t="s">
        <v>82</v>
      </c>
      <c r="AY194" s="22" t="s">
        <v>144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150</v>
      </c>
      <c r="BM194" s="22" t="s">
        <v>448</v>
      </c>
    </row>
    <row r="195" s="11" customFormat="1">
      <c r="B195" s="231"/>
      <c r="C195" s="232"/>
      <c r="D195" s="233" t="s">
        <v>163</v>
      </c>
      <c r="E195" s="234" t="s">
        <v>22</v>
      </c>
      <c r="F195" s="235" t="s">
        <v>449</v>
      </c>
      <c r="G195" s="232"/>
      <c r="H195" s="236">
        <v>17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163</v>
      </c>
      <c r="AU195" s="242" t="s">
        <v>82</v>
      </c>
      <c r="AV195" s="11" t="s">
        <v>82</v>
      </c>
      <c r="AW195" s="11" t="s">
        <v>37</v>
      </c>
      <c r="AX195" s="11" t="s">
        <v>24</v>
      </c>
      <c r="AY195" s="242" t="s">
        <v>144</v>
      </c>
    </row>
    <row r="196" s="1" customFormat="1" ht="25.5" customHeight="1">
      <c r="B196" s="44"/>
      <c r="C196" s="254" t="s">
        <v>450</v>
      </c>
      <c r="D196" s="254" t="s">
        <v>206</v>
      </c>
      <c r="E196" s="255" t="s">
        <v>451</v>
      </c>
      <c r="F196" s="256" t="s">
        <v>452</v>
      </c>
      <c r="G196" s="257" t="s">
        <v>209</v>
      </c>
      <c r="H196" s="258">
        <v>7</v>
      </c>
      <c r="I196" s="259"/>
      <c r="J196" s="260">
        <f>ROUND(I196*H196,2)</f>
        <v>0</v>
      </c>
      <c r="K196" s="256" t="s">
        <v>156</v>
      </c>
      <c r="L196" s="261"/>
      <c r="M196" s="262" t="s">
        <v>22</v>
      </c>
      <c r="N196" s="263" t="s">
        <v>44</v>
      </c>
      <c r="O196" s="45"/>
      <c r="P196" s="228">
        <f>O196*H196</f>
        <v>0</v>
      </c>
      <c r="Q196" s="228">
        <v>0.071999999999999995</v>
      </c>
      <c r="R196" s="228">
        <f>Q196*H196</f>
        <v>0.504</v>
      </c>
      <c r="S196" s="228">
        <v>0</v>
      </c>
      <c r="T196" s="229">
        <f>S196*H196</f>
        <v>0</v>
      </c>
      <c r="AR196" s="22" t="s">
        <v>210</v>
      </c>
      <c r="AT196" s="22" t="s">
        <v>206</v>
      </c>
      <c r="AU196" s="22" t="s">
        <v>82</v>
      </c>
      <c r="AY196" s="22" t="s">
        <v>144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150</v>
      </c>
      <c r="BM196" s="22" t="s">
        <v>453</v>
      </c>
    </row>
    <row r="197" s="11" customFormat="1">
      <c r="B197" s="231"/>
      <c r="C197" s="232"/>
      <c r="D197" s="233" t="s">
        <v>163</v>
      </c>
      <c r="E197" s="234" t="s">
        <v>22</v>
      </c>
      <c r="F197" s="235" t="s">
        <v>454</v>
      </c>
      <c r="G197" s="232"/>
      <c r="H197" s="236">
        <v>7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163</v>
      </c>
      <c r="AU197" s="242" t="s">
        <v>82</v>
      </c>
      <c r="AV197" s="11" t="s">
        <v>82</v>
      </c>
      <c r="AW197" s="11" t="s">
        <v>37</v>
      </c>
      <c r="AX197" s="11" t="s">
        <v>24</v>
      </c>
      <c r="AY197" s="242" t="s">
        <v>144</v>
      </c>
    </row>
    <row r="198" s="1" customFormat="1" ht="25.5" customHeight="1">
      <c r="B198" s="44"/>
      <c r="C198" s="254" t="s">
        <v>455</v>
      </c>
      <c r="D198" s="254" t="s">
        <v>206</v>
      </c>
      <c r="E198" s="255" t="s">
        <v>456</v>
      </c>
      <c r="F198" s="256" t="s">
        <v>457</v>
      </c>
      <c r="G198" s="257" t="s">
        <v>209</v>
      </c>
      <c r="H198" s="258">
        <v>72.400000000000006</v>
      </c>
      <c r="I198" s="259"/>
      <c r="J198" s="260">
        <f>ROUND(I198*H198,2)</f>
        <v>0</v>
      </c>
      <c r="K198" s="256" t="s">
        <v>156</v>
      </c>
      <c r="L198" s="261"/>
      <c r="M198" s="262" t="s">
        <v>22</v>
      </c>
      <c r="N198" s="263" t="s">
        <v>44</v>
      </c>
      <c r="O198" s="45"/>
      <c r="P198" s="228">
        <f>O198*H198</f>
        <v>0</v>
      </c>
      <c r="Q198" s="228">
        <v>0.085999999999999993</v>
      </c>
      <c r="R198" s="228">
        <f>Q198*H198</f>
        <v>6.2263999999999999</v>
      </c>
      <c r="S198" s="228">
        <v>0</v>
      </c>
      <c r="T198" s="229">
        <f>S198*H198</f>
        <v>0</v>
      </c>
      <c r="AR198" s="22" t="s">
        <v>210</v>
      </c>
      <c r="AT198" s="22" t="s">
        <v>206</v>
      </c>
      <c r="AU198" s="22" t="s">
        <v>82</v>
      </c>
      <c r="AY198" s="22" t="s">
        <v>144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24</v>
      </c>
      <c r="BK198" s="230">
        <f>ROUND(I198*H198,2)</f>
        <v>0</v>
      </c>
      <c r="BL198" s="22" t="s">
        <v>150</v>
      </c>
      <c r="BM198" s="22" t="s">
        <v>458</v>
      </c>
    </row>
    <row r="199" s="11" customFormat="1">
      <c r="B199" s="231"/>
      <c r="C199" s="232"/>
      <c r="D199" s="233" t="s">
        <v>163</v>
      </c>
      <c r="E199" s="234" t="s">
        <v>22</v>
      </c>
      <c r="F199" s="235" t="s">
        <v>459</v>
      </c>
      <c r="G199" s="232"/>
      <c r="H199" s="236">
        <v>72.400000000000006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163</v>
      </c>
      <c r="AU199" s="242" t="s">
        <v>82</v>
      </c>
      <c r="AV199" s="11" t="s">
        <v>82</v>
      </c>
      <c r="AW199" s="11" t="s">
        <v>37</v>
      </c>
      <c r="AX199" s="11" t="s">
        <v>24</v>
      </c>
      <c r="AY199" s="242" t="s">
        <v>144</v>
      </c>
    </row>
    <row r="200" s="1" customFormat="1" ht="38.25" customHeight="1">
      <c r="B200" s="44"/>
      <c r="C200" s="219" t="s">
        <v>460</v>
      </c>
      <c r="D200" s="219" t="s">
        <v>146</v>
      </c>
      <c r="E200" s="220" t="s">
        <v>461</v>
      </c>
      <c r="F200" s="221" t="s">
        <v>462</v>
      </c>
      <c r="G200" s="222" t="s">
        <v>149</v>
      </c>
      <c r="H200" s="223">
        <v>96</v>
      </c>
      <c r="I200" s="224"/>
      <c r="J200" s="225">
        <f>ROUND(I200*H200,2)</f>
        <v>0</v>
      </c>
      <c r="K200" s="221" t="s">
        <v>156</v>
      </c>
      <c r="L200" s="70"/>
      <c r="M200" s="226" t="s">
        <v>22</v>
      </c>
      <c r="N200" s="227" t="s">
        <v>44</v>
      </c>
      <c r="O200" s="45"/>
      <c r="P200" s="228">
        <f>O200*H200</f>
        <v>0</v>
      </c>
      <c r="Q200" s="228">
        <v>0.1295</v>
      </c>
      <c r="R200" s="228">
        <f>Q200*H200</f>
        <v>12.432</v>
      </c>
      <c r="S200" s="228">
        <v>0</v>
      </c>
      <c r="T200" s="229">
        <f>S200*H200</f>
        <v>0</v>
      </c>
      <c r="AR200" s="22" t="s">
        <v>150</v>
      </c>
      <c r="AT200" s="22" t="s">
        <v>146</v>
      </c>
      <c r="AU200" s="22" t="s">
        <v>82</v>
      </c>
      <c r="AY200" s="22" t="s">
        <v>144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24</v>
      </c>
      <c r="BK200" s="230">
        <f>ROUND(I200*H200,2)</f>
        <v>0</v>
      </c>
      <c r="BL200" s="22" t="s">
        <v>150</v>
      </c>
      <c r="BM200" s="22" t="s">
        <v>463</v>
      </c>
    </row>
    <row r="201" s="11" customFormat="1">
      <c r="B201" s="231"/>
      <c r="C201" s="232"/>
      <c r="D201" s="233" t="s">
        <v>163</v>
      </c>
      <c r="E201" s="234" t="s">
        <v>22</v>
      </c>
      <c r="F201" s="235" t="s">
        <v>464</v>
      </c>
      <c r="G201" s="232"/>
      <c r="H201" s="236">
        <v>96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163</v>
      </c>
      <c r="AU201" s="242" t="s">
        <v>82</v>
      </c>
      <c r="AV201" s="11" t="s">
        <v>82</v>
      </c>
      <c r="AW201" s="11" t="s">
        <v>37</v>
      </c>
      <c r="AX201" s="11" t="s">
        <v>24</v>
      </c>
      <c r="AY201" s="242" t="s">
        <v>144</v>
      </c>
    </row>
    <row r="202" s="1" customFormat="1" ht="38.25" customHeight="1">
      <c r="B202" s="44"/>
      <c r="C202" s="254" t="s">
        <v>465</v>
      </c>
      <c r="D202" s="254" t="s">
        <v>206</v>
      </c>
      <c r="E202" s="255" t="s">
        <v>466</v>
      </c>
      <c r="F202" s="256" t="s">
        <v>467</v>
      </c>
      <c r="G202" s="257" t="s">
        <v>209</v>
      </c>
      <c r="H202" s="258">
        <v>192</v>
      </c>
      <c r="I202" s="259"/>
      <c r="J202" s="260">
        <f>ROUND(I202*H202,2)</f>
        <v>0</v>
      </c>
      <c r="K202" s="256" t="s">
        <v>156</v>
      </c>
      <c r="L202" s="261"/>
      <c r="M202" s="262" t="s">
        <v>22</v>
      </c>
      <c r="N202" s="263" t="s">
        <v>44</v>
      </c>
      <c r="O202" s="45"/>
      <c r="P202" s="228">
        <f>O202*H202</f>
        <v>0</v>
      </c>
      <c r="Q202" s="228">
        <v>0.024</v>
      </c>
      <c r="R202" s="228">
        <f>Q202*H202</f>
        <v>4.6080000000000005</v>
      </c>
      <c r="S202" s="228">
        <v>0</v>
      </c>
      <c r="T202" s="229">
        <f>S202*H202</f>
        <v>0</v>
      </c>
      <c r="AR202" s="22" t="s">
        <v>210</v>
      </c>
      <c r="AT202" s="22" t="s">
        <v>206</v>
      </c>
      <c r="AU202" s="22" t="s">
        <v>82</v>
      </c>
      <c r="AY202" s="22" t="s">
        <v>144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150</v>
      </c>
      <c r="BM202" s="22" t="s">
        <v>468</v>
      </c>
    </row>
    <row r="203" s="1" customFormat="1" ht="38.25" customHeight="1">
      <c r="B203" s="44"/>
      <c r="C203" s="219" t="s">
        <v>469</v>
      </c>
      <c r="D203" s="219" t="s">
        <v>146</v>
      </c>
      <c r="E203" s="220" t="s">
        <v>470</v>
      </c>
      <c r="F203" s="221" t="s">
        <v>471</v>
      </c>
      <c r="G203" s="222" t="s">
        <v>149</v>
      </c>
      <c r="H203" s="223">
        <v>3</v>
      </c>
      <c r="I203" s="224"/>
      <c r="J203" s="225">
        <f>ROUND(I203*H203,2)</f>
        <v>0</v>
      </c>
      <c r="K203" s="221" t="s">
        <v>156</v>
      </c>
      <c r="L203" s="70"/>
      <c r="M203" s="226" t="s">
        <v>22</v>
      </c>
      <c r="N203" s="227" t="s">
        <v>44</v>
      </c>
      <c r="O203" s="45"/>
      <c r="P203" s="228">
        <f>O203*H203</f>
        <v>0</v>
      </c>
      <c r="Q203" s="228">
        <v>5.0000000000000002E-05</v>
      </c>
      <c r="R203" s="228">
        <f>Q203*H203</f>
        <v>0.00015000000000000001</v>
      </c>
      <c r="S203" s="228">
        <v>0</v>
      </c>
      <c r="T203" s="229">
        <f>S203*H203</f>
        <v>0</v>
      </c>
      <c r="AR203" s="22" t="s">
        <v>150</v>
      </c>
      <c r="AT203" s="22" t="s">
        <v>146</v>
      </c>
      <c r="AU203" s="22" t="s">
        <v>82</v>
      </c>
      <c r="AY203" s="22" t="s">
        <v>144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150</v>
      </c>
      <c r="BM203" s="22" t="s">
        <v>472</v>
      </c>
    </row>
    <row r="204" s="1" customFormat="1" ht="25.5" customHeight="1">
      <c r="B204" s="44"/>
      <c r="C204" s="219" t="s">
        <v>473</v>
      </c>
      <c r="D204" s="219" t="s">
        <v>146</v>
      </c>
      <c r="E204" s="220" t="s">
        <v>474</v>
      </c>
      <c r="F204" s="221" t="s">
        <v>475</v>
      </c>
      <c r="G204" s="222" t="s">
        <v>149</v>
      </c>
      <c r="H204" s="223">
        <v>92.799999999999997</v>
      </c>
      <c r="I204" s="224"/>
      <c r="J204" s="225">
        <f>ROUND(I204*H204,2)</f>
        <v>0</v>
      </c>
      <c r="K204" s="221" t="s">
        <v>156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2" t="s">
        <v>150</v>
      </c>
      <c r="AT204" s="22" t="s">
        <v>146</v>
      </c>
      <c r="AU204" s="22" t="s">
        <v>82</v>
      </c>
      <c r="AY204" s="22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150</v>
      </c>
      <c r="BM204" s="22" t="s">
        <v>476</v>
      </c>
    </row>
    <row r="205" s="11" customFormat="1">
      <c r="B205" s="231"/>
      <c r="C205" s="232"/>
      <c r="D205" s="233" t="s">
        <v>163</v>
      </c>
      <c r="E205" s="234" t="s">
        <v>22</v>
      </c>
      <c r="F205" s="235" t="s">
        <v>477</v>
      </c>
      <c r="G205" s="232"/>
      <c r="H205" s="236">
        <v>92.799999999999997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163</v>
      </c>
      <c r="AU205" s="242" t="s">
        <v>82</v>
      </c>
      <c r="AV205" s="11" t="s">
        <v>82</v>
      </c>
      <c r="AW205" s="11" t="s">
        <v>37</v>
      </c>
      <c r="AX205" s="11" t="s">
        <v>24</v>
      </c>
      <c r="AY205" s="242" t="s">
        <v>144</v>
      </c>
    </row>
    <row r="206" s="1" customFormat="1" ht="25.5" customHeight="1">
      <c r="B206" s="44"/>
      <c r="C206" s="219" t="s">
        <v>478</v>
      </c>
      <c r="D206" s="219" t="s">
        <v>146</v>
      </c>
      <c r="E206" s="220" t="s">
        <v>479</v>
      </c>
      <c r="F206" s="221" t="s">
        <v>480</v>
      </c>
      <c r="G206" s="222" t="s">
        <v>149</v>
      </c>
      <c r="H206" s="223">
        <v>4</v>
      </c>
      <c r="I206" s="224"/>
      <c r="J206" s="225">
        <f>ROUND(I206*H206,2)</f>
        <v>0</v>
      </c>
      <c r="K206" s="221" t="s">
        <v>156</v>
      </c>
      <c r="L206" s="70"/>
      <c r="M206" s="226" t="s">
        <v>22</v>
      </c>
      <c r="N206" s="227" t="s">
        <v>44</v>
      </c>
      <c r="O206" s="45"/>
      <c r="P206" s="228">
        <f>O206*H206</f>
        <v>0</v>
      </c>
      <c r="Q206" s="228">
        <v>0.29221000000000003</v>
      </c>
      <c r="R206" s="228">
        <f>Q206*H206</f>
        <v>1.1688400000000001</v>
      </c>
      <c r="S206" s="228">
        <v>0</v>
      </c>
      <c r="T206" s="229">
        <f>S206*H206</f>
        <v>0</v>
      </c>
      <c r="AR206" s="22" t="s">
        <v>150</v>
      </c>
      <c r="AT206" s="22" t="s">
        <v>146</v>
      </c>
      <c r="AU206" s="22" t="s">
        <v>82</v>
      </c>
      <c r="AY206" s="22" t="s">
        <v>144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24</v>
      </c>
      <c r="BK206" s="230">
        <f>ROUND(I206*H206,2)</f>
        <v>0</v>
      </c>
      <c r="BL206" s="22" t="s">
        <v>150</v>
      </c>
      <c r="BM206" s="22" t="s">
        <v>481</v>
      </c>
    </row>
    <row r="207" s="11" customFormat="1">
      <c r="B207" s="231"/>
      <c r="C207" s="232"/>
      <c r="D207" s="233" t="s">
        <v>163</v>
      </c>
      <c r="E207" s="234" t="s">
        <v>22</v>
      </c>
      <c r="F207" s="235" t="s">
        <v>482</v>
      </c>
      <c r="G207" s="232"/>
      <c r="H207" s="236">
        <v>4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163</v>
      </c>
      <c r="AU207" s="242" t="s">
        <v>82</v>
      </c>
      <c r="AV207" s="11" t="s">
        <v>82</v>
      </c>
      <c r="AW207" s="11" t="s">
        <v>37</v>
      </c>
      <c r="AX207" s="11" t="s">
        <v>24</v>
      </c>
      <c r="AY207" s="242" t="s">
        <v>144</v>
      </c>
    </row>
    <row r="208" s="1" customFormat="1" ht="25.5" customHeight="1">
      <c r="B208" s="44"/>
      <c r="C208" s="254" t="s">
        <v>483</v>
      </c>
      <c r="D208" s="254" t="s">
        <v>206</v>
      </c>
      <c r="E208" s="255" t="s">
        <v>484</v>
      </c>
      <c r="F208" s="256" t="s">
        <v>485</v>
      </c>
      <c r="G208" s="257" t="s">
        <v>209</v>
      </c>
      <c r="H208" s="258">
        <v>1</v>
      </c>
      <c r="I208" s="259"/>
      <c r="J208" s="260">
        <f>ROUND(I208*H208,2)</f>
        <v>0</v>
      </c>
      <c r="K208" s="256" t="s">
        <v>156</v>
      </c>
      <c r="L208" s="261"/>
      <c r="M208" s="262" t="s">
        <v>22</v>
      </c>
      <c r="N208" s="263" t="s">
        <v>44</v>
      </c>
      <c r="O208" s="45"/>
      <c r="P208" s="228">
        <f>O208*H208</f>
        <v>0</v>
      </c>
      <c r="Q208" s="228">
        <v>0.021899999999999999</v>
      </c>
      <c r="R208" s="228">
        <f>Q208*H208</f>
        <v>0.021899999999999999</v>
      </c>
      <c r="S208" s="228">
        <v>0</v>
      </c>
      <c r="T208" s="229">
        <f>S208*H208</f>
        <v>0</v>
      </c>
      <c r="AR208" s="22" t="s">
        <v>210</v>
      </c>
      <c r="AT208" s="22" t="s">
        <v>206</v>
      </c>
      <c r="AU208" s="22" t="s">
        <v>82</v>
      </c>
      <c r="AY208" s="22" t="s">
        <v>144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24</v>
      </c>
      <c r="BK208" s="230">
        <f>ROUND(I208*H208,2)</f>
        <v>0</v>
      </c>
      <c r="BL208" s="22" t="s">
        <v>150</v>
      </c>
      <c r="BM208" s="22" t="s">
        <v>486</v>
      </c>
    </row>
    <row r="209" s="1" customFormat="1" ht="25.5" customHeight="1">
      <c r="B209" s="44"/>
      <c r="C209" s="254" t="s">
        <v>487</v>
      </c>
      <c r="D209" s="254" t="s">
        <v>206</v>
      </c>
      <c r="E209" s="255" t="s">
        <v>488</v>
      </c>
      <c r="F209" s="256" t="s">
        <v>489</v>
      </c>
      <c r="G209" s="257" t="s">
        <v>209</v>
      </c>
      <c r="H209" s="258">
        <v>2</v>
      </c>
      <c r="I209" s="259"/>
      <c r="J209" s="260">
        <f>ROUND(I209*H209,2)</f>
        <v>0</v>
      </c>
      <c r="K209" s="256" t="s">
        <v>156</v>
      </c>
      <c r="L209" s="261"/>
      <c r="M209" s="262" t="s">
        <v>22</v>
      </c>
      <c r="N209" s="263" t="s">
        <v>44</v>
      </c>
      <c r="O209" s="45"/>
      <c r="P209" s="228">
        <f>O209*H209</f>
        <v>0</v>
      </c>
      <c r="Q209" s="228">
        <v>0.0013500000000000001</v>
      </c>
      <c r="R209" s="228">
        <f>Q209*H209</f>
        <v>0.0027000000000000001</v>
      </c>
      <c r="S209" s="228">
        <v>0</v>
      </c>
      <c r="T209" s="229">
        <f>S209*H209</f>
        <v>0</v>
      </c>
      <c r="AR209" s="22" t="s">
        <v>210</v>
      </c>
      <c r="AT209" s="22" t="s">
        <v>206</v>
      </c>
      <c r="AU209" s="22" t="s">
        <v>82</v>
      </c>
      <c r="AY209" s="22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150</v>
      </c>
      <c r="BM209" s="22" t="s">
        <v>490</v>
      </c>
    </row>
    <row r="210" s="1" customFormat="1" ht="25.5" customHeight="1">
      <c r="B210" s="44"/>
      <c r="C210" s="254" t="s">
        <v>491</v>
      </c>
      <c r="D210" s="254" t="s">
        <v>206</v>
      </c>
      <c r="E210" s="255" t="s">
        <v>492</v>
      </c>
      <c r="F210" s="256" t="s">
        <v>493</v>
      </c>
      <c r="G210" s="257" t="s">
        <v>209</v>
      </c>
      <c r="H210" s="258">
        <v>1</v>
      </c>
      <c r="I210" s="259"/>
      <c r="J210" s="260">
        <f>ROUND(I210*H210,2)</f>
        <v>0</v>
      </c>
      <c r="K210" s="256" t="s">
        <v>161</v>
      </c>
      <c r="L210" s="261"/>
      <c r="M210" s="262" t="s">
        <v>22</v>
      </c>
      <c r="N210" s="263" t="s">
        <v>44</v>
      </c>
      <c r="O210" s="45"/>
      <c r="P210" s="228">
        <f>O210*H210</f>
        <v>0</v>
      </c>
      <c r="Q210" s="228">
        <v>0.017399999999999999</v>
      </c>
      <c r="R210" s="228">
        <f>Q210*H210</f>
        <v>0.017399999999999999</v>
      </c>
      <c r="S210" s="228">
        <v>0</v>
      </c>
      <c r="T210" s="229">
        <f>S210*H210</f>
        <v>0</v>
      </c>
      <c r="AR210" s="22" t="s">
        <v>210</v>
      </c>
      <c r="AT210" s="22" t="s">
        <v>206</v>
      </c>
      <c r="AU210" s="22" t="s">
        <v>82</v>
      </c>
      <c r="AY210" s="22" t="s">
        <v>144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150</v>
      </c>
      <c r="BM210" s="22" t="s">
        <v>494</v>
      </c>
    </row>
    <row r="211" s="1" customFormat="1" ht="38.25" customHeight="1">
      <c r="B211" s="44"/>
      <c r="C211" s="254" t="s">
        <v>495</v>
      </c>
      <c r="D211" s="254" t="s">
        <v>206</v>
      </c>
      <c r="E211" s="255" t="s">
        <v>496</v>
      </c>
      <c r="F211" s="256" t="s">
        <v>497</v>
      </c>
      <c r="G211" s="257" t="s">
        <v>209</v>
      </c>
      <c r="H211" s="258">
        <v>1</v>
      </c>
      <c r="I211" s="259"/>
      <c r="J211" s="260">
        <f>ROUND(I211*H211,2)</f>
        <v>0</v>
      </c>
      <c r="K211" s="256" t="s">
        <v>156</v>
      </c>
      <c r="L211" s="261"/>
      <c r="M211" s="262" t="s">
        <v>22</v>
      </c>
      <c r="N211" s="263" t="s">
        <v>44</v>
      </c>
      <c r="O211" s="45"/>
      <c r="P211" s="228">
        <f>O211*H211</f>
        <v>0</v>
      </c>
      <c r="Q211" s="228">
        <v>0.015400000000000001</v>
      </c>
      <c r="R211" s="228">
        <f>Q211*H211</f>
        <v>0.015400000000000001</v>
      </c>
      <c r="S211" s="228">
        <v>0</v>
      </c>
      <c r="T211" s="229">
        <f>S211*H211</f>
        <v>0</v>
      </c>
      <c r="AR211" s="22" t="s">
        <v>210</v>
      </c>
      <c r="AT211" s="22" t="s">
        <v>206</v>
      </c>
      <c r="AU211" s="22" t="s">
        <v>82</v>
      </c>
      <c r="AY211" s="22" t="s">
        <v>144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150</v>
      </c>
      <c r="BM211" s="22" t="s">
        <v>498</v>
      </c>
    </row>
    <row r="212" s="1" customFormat="1" ht="51" customHeight="1">
      <c r="B212" s="44"/>
      <c r="C212" s="254" t="s">
        <v>499</v>
      </c>
      <c r="D212" s="254" t="s">
        <v>206</v>
      </c>
      <c r="E212" s="255" t="s">
        <v>500</v>
      </c>
      <c r="F212" s="256" t="s">
        <v>501</v>
      </c>
      <c r="G212" s="257" t="s">
        <v>209</v>
      </c>
      <c r="H212" s="258">
        <v>1</v>
      </c>
      <c r="I212" s="259"/>
      <c r="J212" s="260">
        <f>ROUND(I212*H212,2)</f>
        <v>0</v>
      </c>
      <c r="K212" s="256" t="s">
        <v>156</v>
      </c>
      <c r="L212" s="261"/>
      <c r="M212" s="262" t="s">
        <v>22</v>
      </c>
      <c r="N212" s="263" t="s">
        <v>44</v>
      </c>
      <c r="O212" s="45"/>
      <c r="P212" s="228">
        <f>O212*H212</f>
        <v>0</v>
      </c>
      <c r="Q212" s="228">
        <v>0.014999999999999999</v>
      </c>
      <c r="R212" s="228">
        <f>Q212*H212</f>
        <v>0.014999999999999999</v>
      </c>
      <c r="S212" s="228">
        <v>0</v>
      </c>
      <c r="T212" s="229">
        <f>S212*H212</f>
        <v>0</v>
      </c>
      <c r="AR212" s="22" t="s">
        <v>210</v>
      </c>
      <c r="AT212" s="22" t="s">
        <v>206</v>
      </c>
      <c r="AU212" s="22" t="s">
        <v>82</v>
      </c>
      <c r="AY212" s="22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150</v>
      </c>
      <c r="BM212" s="22" t="s">
        <v>502</v>
      </c>
    </row>
    <row r="213" s="1" customFormat="1" ht="51" customHeight="1">
      <c r="B213" s="44"/>
      <c r="C213" s="254" t="s">
        <v>503</v>
      </c>
      <c r="D213" s="254" t="s">
        <v>206</v>
      </c>
      <c r="E213" s="255" t="s">
        <v>504</v>
      </c>
      <c r="F213" s="256" t="s">
        <v>505</v>
      </c>
      <c r="G213" s="257" t="s">
        <v>209</v>
      </c>
      <c r="H213" s="258">
        <v>1</v>
      </c>
      <c r="I213" s="259"/>
      <c r="J213" s="260">
        <f>ROUND(I213*H213,2)</f>
        <v>0</v>
      </c>
      <c r="K213" s="256" t="s">
        <v>156</v>
      </c>
      <c r="L213" s="261"/>
      <c r="M213" s="262" t="s">
        <v>22</v>
      </c>
      <c r="N213" s="263" t="s">
        <v>44</v>
      </c>
      <c r="O213" s="45"/>
      <c r="P213" s="228">
        <f>O213*H213</f>
        <v>0</v>
      </c>
      <c r="Q213" s="228">
        <v>0.0146</v>
      </c>
      <c r="R213" s="228">
        <f>Q213*H213</f>
        <v>0.0146</v>
      </c>
      <c r="S213" s="228">
        <v>0</v>
      </c>
      <c r="T213" s="229">
        <f>S213*H213</f>
        <v>0</v>
      </c>
      <c r="AR213" s="22" t="s">
        <v>210</v>
      </c>
      <c r="AT213" s="22" t="s">
        <v>206</v>
      </c>
      <c r="AU213" s="22" t="s">
        <v>82</v>
      </c>
      <c r="AY213" s="22" t="s">
        <v>144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150</v>
      </c>
      <c r="BM213" s="22" t="s">
        <v>506</v>
      </c>
    </row>
    <row r="214" s="1" customFormat="1" ht="38.25" customHeight="1">
      <c r="B214" s="44"/>
      <c r="C214" s="254" t="s">
        <v>507</v>
      </c>
      <c r="D214" s="254" t="s">
        <v>206</v>
      </c>
      <c r="E214" s="255" t="s">
        <v>508</v>
      </c>
      <c r="F214" s="256" t="s">
        <v>509</v>
      </c>
      <c r="G214" s="257" t="s">
        <v>209</v>
      </c>
      <c r="H214" s="258">
        <v>3</v>
      </c>
      <c r="I214" s="259"/>
      <c r="J214" s="260">
        <f>ROUND(I214*H214,2)</f>
        <v>0</v>
      </c>
      <c r="K214" s="256" t="s">
        <v>156</v>
      </c>
      <c r="L214" s="261"/>
      <c r="M214" s="262" t="s">
        <v>22</v>
      </c>
      <c r="N214" s="263" t="s">
        <v>44</v>
      </c>
      <c r="O214" s="45"/>
      <c r="P214" s="228">
        <f>O214*H214</f>
        <v>0</v>
      </c>
      <c r="Q214" s="228">
        <v>0.0030000000000000001</v>
      </c>
      <c r="R214" s="228">
        <f>Q214*H214</f>
        <v>0.0090000000000000011</v>
      </c>
      <c r="S214" s="228">
        <v>0</v>
      </c>
      <c r="T214" s="229">
        <f>S214*H214</f>
        <v>0</v>
      </c>
      <c r="AR214" s="22" t="s">
        <v>210</v>
      </c>
      <c r="AT214" s="22" t="s">
        <v>206</v>
      </c>
      <c r="AU214" s="22" t="s">
        <v>82</v>
      </c>
      <c r="AY214" s="22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150</v>
      </c>
      <c r="BM214" s="22" t="s">
        <v>510</v>
      </c>
    </row>
    <row r="215" s="1" customFormat="1" ht="38.25" customHeight="1">
      <c r="B215" s="44"/>
      <c r="C215" s="254" t="s">
        <v>511</v>
      </c>
      <c r="D215" s="254" t="s">
        <v>206</v>
      </c>
      <c r="E215" s="255" t="s">
        <v>512</v>
      </c>
      <c r="F215" s="256" t="s">
        <v>513</v>
      </c>
      <c r="G215" s="257" t="s">
        <v>209</v>
      </c>
      <c r="H215" s="258">
        <v>2</v>
      </c>
      <c r="I215" s="259"/>
      <c r="J215" s="260">
        <f>ROUND(I215*H215,2)</f>
        <v>0</v>
      </c>
      <c r="K215" s="256" t="s">
        <v>156</v>
      </c>
      <c r="L215" s="261"/>
      <c r="M215" s="262" t="s">
        <v>22</v>
      </c>
      <c r="N215" s="263" t="s">
        <v>44</v>
      </c>
      <c r="O215" s="45"/>
      <c r="P215" s="228">
        <f>O215*H215</f>
        <v>0</v>
      </c>
      <c r="Q215" s="228">
        <v>0.0015</v>
      </c>
      <c r="R215" s="228">
        <f>Q215*H215</f>
        <v>0.0030000000000000001</v>
      </c>
      <c r="S215" s="228">
        <v>0</v>
      </c>
      <c r="T215" s="229">
        <f>S215*H215</f>
        <v>0</v>
      </c>
      <c r="AR215" s="22" t="s">
        <v>210</v>
      </c>
      <c r="AT215" s="22" t="s">
        <v>206</v>
      </c>
      <c r="AU215" s="22" t="s">
        <v>82</v>
      </c>
      <c r="AY215" s="22" t="s">
        <v>144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150</v>
      </c>
      <c r="BM215" s="22" t="s">
        <v>514</v>
      </c>
    </row>
    <row r="216" s="10" customFormat="1" ht="29.88" customHeight="1">
      <c r="B216" s="203"/>
      <c r="C216" s="204"/>
      <c r="D216" s="205" t="s">
        <v>72</v>
      </c>
      <c r="E216" s="217" t="s">
        <v>515</v>
      </c>
      <c r="F216" s="217" t="s">
        <v>516</v>
      </c>
      <c r="G216" s="204"/>
      <c r="H216" s="204"/>
      <c r="I216" s="207"/>
      <c r="J216" s="218">
        <f>BK216</f>
        <v>0</v>
      </c>
      <c r="K216" s="204"/>
      <c r="L216" s="209"/>
      <c r="M216" s="210"/>
      <c r="N216" s="211"/>
      <c r="O216" s="211"/>
      <c r="P216" s="212">
        <f>SUM(P217:P230)</f>
        <v>0</v>
      </c>
      <c r="Q216" s="211"/>
      <c r="R216" s="212">
        <f>SUM(R217:R230)</f>
        <v>0</v>
      </c>
      <c r="S216" s="211"/>
      <c r="T216" s="213">
        <f>SUM(T217:T230)</f>
        <v>0</v>
      </c>
      <c r="AR216" s="214" t="s">
        <v>24</v>
      </c>
      <c r="AT216" s="215" t="s">
        <v>72</v>
      </c>
      <c r="AU216" s="215" t="s">
        <v>24</v>
      </c>
      <c r="AY216" s="214" t="s">
        <v>144</v>
      </c>
      <c r="BK216" s="216">
        <f>SUM(BK217:BK230)</f>
        <v>0</v>
      </c>
    </row>
    <row r="217" s="1" customFormat="1" ht="25.5" customHeight="1">
      <c r="B217" s="44"/>
      <c r="C217" s="219" t="s">
        <v>517</v>
      </c>
      <c r="D217" s="219" t="s">
        <v>146</v>
      </c>
      <c r="E217" s="220" t="s">
        <v>518</v>
      </c>
      <c r="F217" s="221" t="s">
        <v>519</v>
      </c>
      <c r="G217" s="222" t="s">
        <v>248</v>
      </c>
      <c r="H217" s="223">
        <v>46.915999999999997</v>
      </c>
      <c r="I217" s="224"/>
      <c r="J217" s="225">
        <f>ROUND(I217*H217,2)</f>
        <v>0</v>
      </c>
      <c r="K217" s="221" t="s">
        <v>156</v>
      </c>
      <c r="L217" s="70"/>
      <c r="M217" s="226" t="s">
        <v>22</v>
      </c>
      <c r="N217" s="227" t="s">
        <v>44</v>
      </c>
      <c r="O217" s="4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AR217" s="22" t="s">
        <v>150</v>
      </c>
      <c r="AT217" s="22" t="s">
        <v>146</v>
      </c>
      <c r="AU217" s="22" t="s">
        <v>82</v>
      </c>
      <c r="AY217" s="22" t="s">
        <v>144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24</v>
      </c>
      <c r="BK217" s="230">
        <f>ROUND(I217*H217,2)</f>
        <v>0</v>
      </c>
      <c r="BL217" s="22" t="s">
        <v>150</v>
      </c>
      <c r="BM217" s="22" t="s">
        <v>520</v>
      </c>
    </row>
    <row r="218" s="11" customFormat="1">
      <c r="B218" s="231"/>
      <c r="C218" s="232"/>
      <c r="D218" s="233" t="s">
        <v>163</v>
      </c>
      <c r="E218" s="234" t="s">
        <v>22</v>
      </c>
      <c r="F218" s="235" t="s">
        <v>521</v>
      </c>
      <c r="G218" s="232"/>
      <c r="H218" s="236">
        <v>46.915999999999997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163</v>
      </c>
      <c r="AU218" s="242" t="s">
        <v>82</v>
      </c>
      <c r="AV218" s="11" t="s">
        <v>82</v>
      </c>
      <c r="AW218" s="11" t="s">
        <v>37</v>
      </c>
      <c r="AX218" s="11" t="s">
        <v>24</v>
      </c>
      <c r="AY218" s="242" t="s">
        <v>144</v>
      </c>
    </row>
    <row r="219" s="1" customFormat="1" ht="25.5" customHeight="1">
      <c r="B219" s="44"/>
      <c r="C219" s="219" t="s">
        <v>522</v>
      </c>
      <c r="D219" s="219" t="s">
        <v>146</v>
      </c>
      <c r="E219" s="220" t="s">
        <v>523</v>
      </c>
      <c r="F219" s="221" t="s">
        <v>524</v>
      </c>
      <c r="G219" s="222" t="s">
        <v>248</v>
      </c>
      <c r="H219" s="223">
        <v>1032.152</v>
      </c>
      <c r="I219" s="224"/>
      <c r="J219" s="225">
        <f>ROUND(I219*H219,2)</f>
        <v>0</v>
      </c>
      <c r="K219" s="221" t="s">
        <v>156</v>
      </c>
      <c r="L219" s="70"/>
      <c r="M219" s="226" t="s">
        <v>22</v>
      </c>
      <c r="N219" s="227" t="s">
        <v>44</v>
      </c>
      <c r="O219" s="4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AR219" s="22" t="s">
        <v>150</v>
      </c>
      <c r="AT219" s="22" t="s">
        <v>146</v>
      </c>
      <c r="AU219" s="22" t="s">
        <v>82</v>
      </c>
      <c r="AY219" s="22" t="s">
        <v>144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24</v>
      </c>
      <c r="BK219" s="230">
        <f>ROUND(I219*H219,2)</f>
        <v>0</v>
      </c>
      <c r="BL219" s="22" t="s">
        <v>150</v>
      </c>
      <c r="BM219" s="22" t="s">
        <v>525</v>
      </c>
    </row>
    <row r="220" s="11" customFormat="1">
      <c r="B220" s="231"/>
      <c r="C220" s="232"/>
      <c r="D220" s="233" t="s">
        <v>163</v>
      </c>
      <c r="E220" s="234" t="s">
        <v>22</v>
      </c>
      <c r="F220" s="235" t="s">
        <v>526</v>
      </c>
      <c r="G220" s="232"/>
      <c r="H220" s="236">
        <v>1032.152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163</v>
      </c>
      <c r="AU220" s="242" t="s">
        <v>82</v>
      </c>
      <c r="AV220" s="11" t="s">
        <v>82</v>
      </c>
      <c r="AW220" s="11" t="s">
        <v>37</v>
      </c>
      <c r="AX220" s="11" t="s">
        <v>24</v>
      </c>
      <c r="AY220" s="242" t="s">
        <v>144</v>
      </c>
    </row>
    <row r="221" s="1" customFormat="1" ht="25.5" customHeight="1">
      <c r="B221" s="44"/>
      <c r="C221" s="219" t="s">
        <v>527</v>
      </c>
      <c r="D221" s="219" t="s">
        <v>146</v>
      </c>
      <c r="E221" s="220" t="s">
        <v>528</v>
      </c>
      <c r="F221" s="221" t="s">
        <v>529</v>
      </c>
      <c r="G221" s="222" t="s">
        <v>248</v>
      </c>
      <c r="H221" s="223">
        <v>57.167999999999999</v>
      </c>
      <c r="I221" s="224"/>
      <c r="J221" s="225">
        <f>ROUND(I221*H221,2)</f>
        <v>0</v>
      </c>
      <c r="K221" s="221" t="s">
        <v>156</v>
      </c>
      <c r="L221" s="70"/>
      <c r="M221" s="226" t="s">
        <v>22</v>
      </c>
      <c r="N221" s="227" t="s">
        <v>44</v>
      </c>
      <c r="O221" s="4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AR221" s="22" t="s">
        <v>150</v>
      </c>
      <c r="AT221" s="22" t="s">
        <v>146</v>
      </c>
      <c r="AU221" s="22" t="s">
        <v>82</v>
      </c>
      <c r="AY221" s="22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24</v>
      </c>
      <c r="BK221" s="230">
        <f>ROUND(I221*H221,2)</f>
        <v>0</v>
      </c>
      <c r="BL221" s="22" t="s">
        <v>150</v>
      </c>
      <c r="BM221" s="22" t="s">
        <v>530</v>
      </c>
    </row>
    <row r="222" s="11" customFormat="1">
      <c r="B222" s="231"/>
      <c r="C222" s="232"/>
      <c r="D222" s="233" t="s">
        <v>163</v>
      </c>
      <c r="E222" s="234" t="s">
        <v>22</v>
      </c>
      <c r="F222" s="235" t="s">
        <v>531</v>
      </c>
      <c r="G222" s="232"/>
      <c r="H222" s="236">
        <v>57.167999999999999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163</v>
      </c>
      <c r="AU222" s="242" t="s">
        <v>82</v>
      </c>
      <c r="AV222" s="11" t="s">
        <v>82</v>
      </c>
      <c r="AW222" s="11" t="s">
        <v>37</v>
      </c>
      <c r="AX222" s="11" t="s">
        <v>24</v>
      </c>
      <c r="AY222" s="242" t="s">
        <v>144</v>
      </c>
    </row>
    <row r="223" s="1" customFormat="1" ht="25.5" customHeight="1">
      <c r="B223" s="44"/>
      <c r="C223" s="219" t="s">
        <v>532</v>
      </c>
      <c r="D223" s="219" t="s">
        <v>146</v>
      </c>
      <c r="E223" s="220" t="s">
        <v>533</v>
      </c>
      <c r="F223" s="221" t="s">
        <v>524</v>
      </c>
      <c r="G223" s="222" t="s">
        <v>248</v>
      </c>
      <c r="H223" s="223">
        <v>1257.6959999999999</v>
      </c>
      <c r="I223" s="224"/>
      <c r="J223" s="225">
        <f>ROUND(I223*H223,2)</f>
        <v>0</v>
      </c>
      <c r="K223" s="221" t="s">
        <v>156</v>
      </c>
      <c r="L223" s="70"/>
      <c r="M223" s="226" t="s">
        <v>22</v>
      </c>
      <c r="N223" s="227" t="s">
        <v>44</v>
      </c>
      <c r="O223" s="4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AR223" s="22" t="s">
        <v>150</v>
      </c>
      <c r="AT223" s="22" t="s">
        <v>146</v>
      </c>
      <c r="AU223" s="22" t="s">
        <v>82</v>
      </c>
      <c r="AY223" s="22" t="s">
        <v>144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24</v>
      </c>
      <c r="BK223" s="230">
        <f>ROUND(I223*H223,2)</f>
        <v>0</v>
      </c>
      <c r="BL223" s="22" t="s">
        <v>150</v>
      </c>
      <c r="BM223" s="22" t="s">
        <v>534</v>
      </c>
    </row>
    <row r="224" s="11" customFormat="1">
      <c r="B224" s="231"/>
      <c r="C224" s="232"/>
      <c r="D224" s="233" t="s">
        <v>163</v>
      </c>
      <c r="E224" s="234" t="s">
        <v>22</v>
      </c>
      <c r="F224" s="235" t="s">
        <v>535</v>
      </c>
      <c r="G224" s="232"/>
      <c r="H224" s="236">
        <v>1257.6959999999999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163</v>
      </c>
      <c r="AU224" s="242" t="s">
        <v>82</v>
      </c>
      <c r="AV224" s="11" t="s">
        <v>82</v>
      </c>
      <c r="AW224" s="11" t="s">
        <v>37</v>
      </c>
      <c r="AX224" s="11" t="s">
        <v>24</v>
      </c>
      <c r="AY224" s="242" t="s">
        <v>144</v>
      </c>
    </row>
    <row r="225" s="1" customFormat="1" ht="16.5" customHeight="1">
      <c r="B225" s="44"/>
      <c r="C225" s="219" t="s">
        <v>536</v>
      </c>
      <c r="D225" s="219" t="s">
        <v>146</v>
      </c>
      <c r="E225" s="220" t="s">
        <v>537</v>
      </c>
      <c r="F225" s="221" t="s">
        <v>538</v>
      </c>
      <c r="G225" s="222" t="s">
        <v>248</v>
      </c>
      <c r="H225" s="223">
        <v>21.645</v>
      </c>
      <c r="I225" s="224"/>
      <c r="J225" s="225">
        <f>ROUND(I225*H225,2)</f>
        <v>0</v>
      </c>
      <c r="K225" s="221" t="s">
        <v>156</v>
      </c>
      <c r="L225" s="70"/>
      <c r="M225" s="226" t="s">
        <v>22</v>
      </c>
      <c r="N225" s="227" t="s">
        <v>44</v>
      </c>
      <c r="O225" s="4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AR225" s="22" t="s">
        <v>150</v>
      </c>
      <c r="AT225" s="22" t="s">
        <v>146</v>
      </c>
      <c r="AU225" s="22" t="s">
        <v>82</v>
      </c>
      <c r="AY225" s="22" t="s">
        <v>144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24</v>
      </c>
      <c r="BK225" s="230">
        <f>ROUND(I225*H225,2)</f>
        <v>0</v>
      </c>
      <c r="BL225" s="22" t="s">
        <v>150</v>
      </c>
      <c r="BM225" s="22" t="s">
        <v>539</v>
      </c>
    </row>
    <row r="226" s="11" customFormat="1">
      <c r="B226" s="231"/>
      <c r="C226" s="232"/>
      <c r="D226" s="233" t="s">
        <v>163</v>
      </c>
      <c r="E226" s="234" t="s">
        <v>22</v>
      </c>
      <c r="F226" s="235" t="s">
        <v>540</v>
      </c>
      <c r="G226" s="232"/>
      <c r="H226" s="236">
        <v>21.645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163</v>
      </c>
      <c r="AU226" s="242" t="s">
        <v>82</v>
      </c>
      <c r="AV226" s="11" t="s">
        <v>82</v>
      </c>
      <c r="AW226" s="11" t="s">
        <v>37</v>
      </c>
      <c r="AX226" s="11" t="s">
        <v>24</v>
      </c>
      <c r="AY226" s="242" t="s">
        <v>144</v>
      </c>
    </row>
    <row r="227" s="1" customFormat="1" ht="25.5" customHeight="1">
      <c r="B227" s="44"/>
      <c r="C227" s="219" t="s">
        <v>541</v>
      </c>
      <c r="D227" s="219" t="s">
        <v>146</v>
      </c>
      <c r="E227" s="220" t="s">
        <v>542</v>
      </c>
      <c r="F227" s="221" t="s">
        <v>543</v>
      </c>
      <c r="G227" s="222" t="s">
        <v>248</v>
      </c>
      <c r="H227" s="223">
        <v>35.523000000000003</v>
      </c>
      <c r="I227" s="224"/>
      <c r="J227" s="225">
        <f>ROUND(I227*H227,2)</f>
        <v>0</v>
      </c>
      <c r="K227" s="221" t="s">
        <v>156</v>
      </c>
      <c r="L227" s="70"/>
      <c r="M227" s="226" t="s">
        <v>22</v>
      </c>
      <c r="N227" s="227" t="s">
        <v>44</v>
      </c>
      <c r="O227" s="4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AR227" s="22" t="s">
        <v>150</v>
      </c>
      <c r="AT227" s="22" t="s">
        <v>146</v>
      </c>
      <c r="AU227" s="22" t="s">
        <v>82</v>
      </c>
      <c r="AY227" s="22" t="s">
        <v>144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24</v>
      </c>
      <c r="BK227" s="230">
        <f>ROUND(I227*H227,2)</f>
        <v>0</v>
      </c>
      <c r="BL227" s="22" t="s">
        <v>150</v>
      </c>
      <c r="BM227" s="22" t="s">
        <v>544</v>
      </c>
    </row>
    <row r="228" s="11" customFormat="1">
      <c r="B228" s="231"/>
      <c r="C228" s="232"/>
      <c r="D228" s="233" t="s">
        <v>163</v>
      </c>
      <c r="E228" s="234" t="s">
        <v>22</v>
      </c>
      <c r="F228" s="235" t="s">
        <v>545</v>
      </c>
      <c r="G228" s="232"/>
      <c r="H228" s="236">
        <v>35.523000000000003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163</v>
      </c>
      <c r="AU228" s="242" t="s">
        <v>82</v>
      </c>
      <c r="AV228" s="11" t="s">
        <v>82</v>
      </c>
      <c r="AW228" s="11" t="s">
        <v>37</v>
      </c>
      <c r="AX228" s="11" t="s">
        <v>24</v>
      </c>
      <c r="AY228" s="242" t="s">
        <v>144</v>
      </c>
    </row>
    <row r="229" s="1" customFormat="1" ht="16.5" customHeight="1">
      <c r="B229" s="44"/>
      <c r="C229" s="219" t="s">
        <v>546</v>
      </c>
      <c r="D229" s="219" t="s">
        <v>146</v>
      </c>
      <c r="E229" s="220" t="s">
        <v>547</v>
      </c>
      <c r="F229" s="221" t="s">
        <v>548</v>
      </c>
      <c r="G229" s="222" t="s">
        <v>248</v>
      </c>
      <c r="H229" s="223">
        <v>46.915999999999997</v>
      </c>
      <c r="I229" s="224"/>
      <c r="J229" s="225">
        <f>ROUND(I229*H229,2)</f>
        <v>0</v>
      </c>
      <c r="K229" s="221" t="s">
        <v>156</v>
      </c>
      <c r="L229" s="70"/>
      <c r="M229" s="226" t="s">
        <v>22</v>
      </c>
      <c r="N229" s="227" t="s">
        <v>44</v>
      </c>
      <c r="O229" s="45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AR229" s="22" t="s">
        <v>150</v>
      </c>
      <c r="AT229" s="22" t="s">
        <v>146</v>
      </c>
      <c r="AU229" s="22" t="s">
        <v>82</v>
      </c>
      <c r="AY229" s="22" t="s">
        <v>144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2" t="s">
        <v>24</v>
      </c>
      <c r="BK229" s="230">
        <f>ROUND(I229*H229,2)</f>
        <v>0</v>
      </c>
      <c r="BL229" s="22" t="s">
        <v>150</v>
      </c>
      <c r="BM229" s="22" t="s">
        <v>549</v>
      </c>
    </row>
    <row r="230" s="11" customFormat="1">
      <c r="B230" s="231"/>
      <c r="C230" s="232"/>
      <c r="D230" s="233" t="s">
        <v>163</v>
      </c>
      <c r="E230" s="234" t="s">
        <v>22</v>
      </c>
      <c r="F230" s="235" t="s">
        <v>550</v>
      </c>
      <c r="G230" s="232"/>
      <c r="H230" s="236">
        <v>46.915999999999997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163</v>
      </c>
      <c r="AU230" s="242" t="s">
        <v>82</v>
      </c>
      <c r="AV230" s="11" t="s">
        <v>82</v>
      </c>
      <c r="AW230" s="11" t="s">
        <v>37</v>
      </c>
      <c r="AX230" s="11" t="s">
        <v>24</v>
      </c>
      <c r="AY230" s="242" t="s">
        <v>144</v>
      </c>
    </row>
    <row r="231" s="10" customFormat="1" ht="29.88" customHeight="1">
      <c r="B231" s="203"/>
      <c r="C231" s="204"/>
      <c r="D231" s="205" t="s">
        <v>72</v>
      </c>
      <c r="E231" s="217" t="s">
        <v>551</v>
      </c>
      <c r="F231" s="217" t="s">
        <v>552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P232</f>
        <v>0</v>
      </c>
      <c r="Q231" s="211"/>
      <c r="R231" s="212">
        <f>R232</f>
        <v>0</v>
      </c>
      <c r="S231" s="211"/>
      <c r="T231" s="213">
        <f>T232</f>
        <v>0</v>
      </c>
      <c r="AR231" s="214" t="s">
        <v>24</v>
      </c>
      <c r="AT231" s="215" t="s">
        <v>72</v>
      </c>
      <c r="AU231" s="215" t="s">
        <v>24</v>
      </c>
      <c r="AY231" s="214" t="s">
        <v>144</v>
      </c>
      <c r="BK231" s="216">
        <f>BK232</f>
        <v>0</v>
      </c>
    </row>
    <row r="232" s="1" customFormat="1" ht="25.5" customHeight="1">
      <c r="B232" s="44"/>
      <c r="C232" s="219" t="s">
        <v>553</v>
      </c>
      <c r="D232" s="219" t="s">
        <v>146</v>
      </c>
      <c r="E232" s="220" t="s">
        <v>554</v>
      </c>
      <c r="F232" s="221" t="s">
        <v>555</v>
      </c>
      <c r="G232" s="222" t="s">
        <v>248</v>
      </c>
      <c r="H232" s="223">
        <v>113.446</v>
      </c>
      <c r="I232" s="224"/>
      <c r="J232" s="225">
        <f>ROUND(I232*H232,2)</f>
        <v>0</v>
      </c>
      <c r="K232" s="221" t="s">
        <v>156</v>
      </c>
      <c r="L232" s="70"/>
      <c r="M232" s="226" t="s">
        <v>22</v>
      </c>
      <c r="N232" s="264" t="s">
        <v>44</v>
      </c>
      <c r="O232" s="265"/>
      <c r="P232" s="266">
        <f>O232*H232</f>
        <v>0</v>
      </c>
      <c r="Q232" s="266">
        <v>0</v>
      </c>
      <c r="R232" s="266">
        <f>Q232*H232</f>
        <v>0</v>
      </c>
      <c r="S232" s="266">
        <v>0</v>
      </c>
      <c r="T232" s="267">
        <f>S232*H232</f>
        <v>0</v>
      </c>
      <c r="AR232" s="22" t="s">
        <v>150</v>
      </c>
      <c r="AT232" s="22" t="s">
        <v>146</v>
      </c>
      <c r="AU232" s="22" t="s">
        <v>82</v>
      </c>
      <c r="AY232" s="22" t="s">
        <v>144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24</v>
      </c>
      <c r="BK232" s="230">
        <f>ROUND(I232*H232,2)</f>
        <v>0</v>
      </c>
      <c r="BL232" s="22" t="s">
        <v>150</v>
      </c>
      <c r="BM232" s="22" t="s">
        <v>556</v>
      </c>
    </row>
    <row r="233" s="1" customFormat="1" ht="6.96" customHeight="1">
      <c r="B233" s="65"/>
      <c r="C233" s="66"/>
      <c r="D233" s="66"/>
      <c r="E233" s="66"/>
      <c r="F233" s="66"/>
      <c r="G233" s="66"/>
      <c r="H233" s="66"/>
      <c r="I233" s="164"/>
      <c r="J233" s="66"/>
      <c r="K233" s="66"/>
      <c r="L233" s="70"/>
    </row>
  </sheetData>
  <sheetProtection sheet="1" autoFilter="0" formatColumns="0" formatRows="0" objects="1" scenarios="1" spinCount="100000" saltValue="Rr9rNjkrRtBGYtpFjg5lNLM/J4wLaVPosmXYChPj0QiMqfstlcGplILuRQPOeVqyWng8lZs94pLwPG/fQgECsQ==" hashValue="c3BL7/Jiv9DYbezy53C1qsUXOA1SBnGLkdf5kArFarDH15lRK3IzJNzlab7oXNWZkzlVK91xkrC8WIL6mvO/og==" algorithmName="SHA-512" password="CC35"/>
  <autoFilter ref="C83:K232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85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557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ROUND(SUM(BE84:BE225), 2)</f>
        <v>0</v>
      </c>
      <c r="G30" s="45"/>
      <c r="H30" s="45"/>
      <c r="I30" s="156">
        <v>0.20999999999999999</v>
      </c>
      <c r="J30" s="155">
        <f>ROUND(ROUND((SUM(BE84:BE225)),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ROUND(SUM(BF84:BF225), 2)</f>
        <v>0</v>
      </c>
      <c r="G31" s="45"/>
      <c r="H31" s="45"/>
      <c r="I31" s="156">
        <v>0.14999999999999999</v>
      </c>
      <c r="J31" s="155">
        <f>ROUND(ROUND((SUM(BF84:BF225)),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ROUND(SUM(BG84:BG225),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ROUND(SUM(BH84:BH225),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ROUND(SUM(BI84:BI225),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TRASA11-ČÁST -  Komunikace a terénní úpravy část úseku N11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122</v>
      </c>
      <c r="E59" s="185"/>
      <c r="F59" s="185"/>
      <c r="G59" s="185"/>
      <c r="H59" s="185"/>
      <c r="I59" s="186"/>
      <c r="J59" s="187">
        <f>J144</f>
        <v>0</v>
      </c>
      <c r="K59" s="188"/>
    </row>
    <row r="60" s="8" customFormat="1" ht="19.92" customHeight="1">
      <c r="B60" s="182"/>
      <c r="C60" s="183"/>
      <c r="D60" s="184" t="s">
        <v>123</v>
      </c>
      <c r="E60" s="185"/>
      <c r="F60" s="185"/>
      <c r="G60" s="185"/>
      <c r="H60" s="185"/>
      <c r="I60" s="186"/>
      <c r="J60" s="187">
        <f>J152</f>
        <v>0</v>
      </c>
      <c r="K60" s="188"/>
    </row>
    <row r="61" s="8" customFormat="1" ht="19.92" customHeight="1">
      <c r="B61" s="182"/>
      <c r="C61" s="183"/>
      <c r="D61" s="184" t="s">
        <v>124</v>
      </c>
      <c r="E61" s="185"/>
      <c r="F61" s="185"/>
      <c r="G61" s="185"/>
      <c r="H61" s="185"/>
      <c r="I61" s="186"/>
      <c r="J61" s="187">
        <f>J171</f>
        <v>0</v>
      </c>
      <c r="K61" s="188"/>
    </row>
    <row r="62" s="8" customFormat="1" ht="19.92" customHeight="1">
      <c r="B62" s="182"/>
      <c r="C62" s="183"/>
      <c r="D62" s="184" t="s">
        <v>125</v>
      </c>
      <c r="E62" s="185"/>
      <c r="F62" s="185"/>
      <c r="G62" s="185"/>
      <c r="H62" s="185"/>
      <c r="I62" s="186"/>
      <c r="J62" s="187">
        <f>J185</f>
        <v>0</v>
      </c>
      <c r="K62" s="188"/>
    </row>
    <row r="63" s="8" customFormat="1" ht="19.92" customHeight="1">
      <c r="B63" s="182"/>
      <c r="C63" s="183"/>
      <c r="D63" s="184" t="s">
        <v>126</v>
      </c>
      <c r="E63" s="185"/>
      <c r="F63" s="185"/>
      <c r="G63" s="185"/>
      <c r="H63" s="185"/>
      <c r="I63" s="186"/>
      <c r="J63" s="187">
        <f>J209</f>
        <v>0</v>
      </c>
      <c r="K63" s="188"/>
    </row>
    <row r="64" s="8" customFormat="1" ht="19.92" customHeight="1">
      <c r="B64" s="182"/>
      <c r="C64" s="183"/>
      <c r="D64" s="184" t="s">
        <v>127</v>
      </c>
      <c r="E64" s="185"/>
      <c r="F64" s="185"/>
      <c r="G64" s="185"/>
      <c r="H64" s="185"/>
      <c r="I64" s="186"/>
      <c r="J64" s="187">
        <f>J224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113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 xml:space="preserve">TRASA11-ČÁST -  Komunikace a terénní úpravy část úseku N11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18. 12. 2017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129</v>
      </c>
      <c r="D83" s="195" t="s">
        <v>58</v>
      </c>
      <c r="E83" s="195" t="s">
        <v>54</v>
      </c>
      <c r="F83" s="195" t="s">
        <v>130</v>
      </c>
      <c r="G83" s="195" t="s">
        <v>131</v>
      </c>
      <c r="H83" s="195" t="s">
        <v>132</v>
      </c>
      <c r="I83" s="196" t="s">
        <v>133</v>
      </c>
      <c r="J83" s="195" t="s">
        <v>117</v>
      </c>
      <c r="K83" s="197" t="s">
        <v>134</v>
      </c>
      <c r="L83" s="198"/>
      <c r="M83" s="100" t="s">
        <v>135</v>
      </c>
      <c r="N83" s="101" t="s">
        <v>43</v>
      </c>
      <c r="O83" s="101" t="s">
        <v>136</v>
      </c>
      <c r="P83" s="101" t="s">
        <v>137</v>
      </c>
      <c r="Q83" s="101" t="s">
        <v>138</v>
      </c>
      <c r="R83" s="101" t="s">
        <v>139</v>
      </c>
      <c r="S83" s="101" t="s">
        <v>140</v>
      </c>
      <c r="T83" s="102" t="s">
        <v>141</v>
      </c>
    </row>
    <row r="84" s="1" customFormat="1" ht="29.28" customHeight="1">
      <c r="B84" s="44"/>
      <c r="C84" s="106" t="s">
        <v>118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113.439511</v>
      </c>
      <c r="S84" s="104"/>
      <c r="T84" s="201">
        <f>T85</f>
        <v>93.636330000000015</v>
      </c>
      <c r="AT84" s="22" t="s">
        <v>72</v>
      </c>
      <c r="AU84" s="22" t="s">
        <v>119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142</v>
      </c>
      <c r="F85" s="206" t="s">
        <v>143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P86+P144+P152+P171+P185+P209+P224</f>
        <v>0</v>
      </c>
      <c r="Q85" s="211"/>
      <c r="R85" s="212">
        <f>R86+R144+R152+R171+R185+R209+R224</f>
        <v>113.439511</v>
      </c>
      <c r="S85" s="211"/>
      <c r="T85" s="213">
        <f>T86+T144+T152+T171+T185+T209+T224</f>
        <v>93.636330000000015</v>
      </c>
      <c r="AR85" s="214" t="s">
        <v>24</v>
      </c>
      <c r="AT85" s="215" t="s">
        <v>72</v>
      </c>
      <c r="AU85" s="215" t="s">
        <v>73</v>
      </c>
      <c r="AY85" s="214" t="s">
        <v>144</v>
      </c>
      <c r="BK85" s="216">
        <f>BK86+BK144+BK152+BK171+BK185+BK209+BK224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145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SUM(P87:P143)</f>
        <v>0</v>
      </c>
      <c r="Q86" s="211"/>
      <c r="R86" s="212">
        <f>SUM(R87:R143)</f>
        <v>17.359779999999997</v>
      </c>
      <c r="S86" s="211"/>
      <c r="T86" s="213">
        <f>SUM(T87:T143)</f>
        <v>93.636330000000015</v>
      </c>
      <c r="AR86" s="214" t="s">
        <v>24</v>
      </c>
      <c r="AT86" s="215" t="s">
        <v>72</v>
      </c>
      <c r="AU86" s="215" t="s">
        <v>24</v>
      </c>
      <c r="AY86" s="214" t="s">
        <v>144</v>
      </c>
      <c r="BK86" s="216">
        <f>SUM(BK87:BK143)</f>
        <v>0</v>
      </c>
    </row>
    <row r="87" s="1" customFormat="1" ht="16.5" customHeight="1">
      <c r="B87" s="44"/>
      <c r="C87" s="219" t="s">
        <v>24</v>
      </c>
      <c r="D87" s="219" t="s">
        <v>146</v>
      </c>
      <c r="E87" s="220" t="s">
        <v>147</v>
      </c>
      <c r="F87" s="221" t="s">
        <v>148</v>
      </c>
      <c r="G87" s="222" t="s">
        <v>149</v>
      </c>
      <c r="H87" s="223">
        <v>12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151</v>
      </c>
    </row>
    <row r="88" s="1" customFormat="1" ht="25.5" customHeight="1">
      <c r="B88" s="44"/>
      <c r="C88" s="219" t="s">
        <v>231</v>
      </c>
      <c r="D88" s="219" t="s">
        <v>146</v>
      </c>
      <c r="E88" s="220" t="s">
        <v>558</v>
      </c>
      <c r="F88" s="221" t="s">
        <v>559</v>
      </c>
      <c r="G88" s="222" t="s">
        <v>209</v>
      </c>
      <c r="H88" s="223">
        <v>2</v>
      </c>
      <c r="I88" s="224"/>
      <c r="J88" s="225">
        <f>ROUND(I88*H88,2)</f>
        <v>0</v>
      </c>
      <c r="K88" s="221" t="s">
        <v>161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560</v>
      </c>
    </row>
    <row r="89" s="1" customFormat="1" ht="25.5" customHeight="1">
      <c r="B89" s="44"/>
      <c r="C89" s="219" t="s">
        <v>245</v>
      </c>
      <c r="D89" s="219" t="s">
        <v>146</v>
      </c>
      <c r="E89" s="220" t="s">
        <v>561</v>
      </c>
      <c r="F89" s="221" t="s">
        <v>562</v>
      </c>
      <c r="G89" s="222" t="s">
        <v>209</v>
      </c>
      <c r="H89" s="223">
        <v>2</v>
      </c>
      <c r="I89" s="224"/>
      <c r="J89" s="225">
        <f>ROUND(I89*H89,2)</f>
        <v>0</v>
      </c>
      <c r="K89" s="221" t="s">
        <v>161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5.0000000000000002E-05</v>
      </c>
      <c r="R89" s="228">
        <f>Q89*H89</f>
        <v>0.00010000000000000001</v>
      </c>
      <c r="S89" s="228">
        <v>0</v>
      </c>
      <c r="T89" s="229">
        <f>S89*H89</f>
        <v>0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563</v>
      </c>
    </row>
    <row r="90" s="1" customFormat="1" ht="51" customHeight="1">
      <c r="B90" s="44"/>
      <c r="C90" s="219" t="s">
        <v>564</v>
      </c>
      <c r="D90" s="219" t="s">
        <v>146</v>
      </c>
      <c r="E90" s="220" t="s">
        <v>565</v>
      </c>
      <c r="F90" s="221" t="s">
        <v>566</v>
      </c>
      <c r="G90" s="222" t="s">
        <v>155</v>
      </c>
      <c r="H90" s="223">
        <v>7.4000000000000004</v>
      </c>
      <c r="I90" s="224"/>
      <c r="J90" s="225">
        <f>ROUND(I90*H90,2)</f>
        <v>0</v>
      </c>
      <c r="K90" s="221" t="s">
        <v>161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0.26000000000000001</v>
      </c>
      <c r="T90" s="229">
        <f>S90*H90</f>
        <v>1.9240000000000002</v>
      </c>
      <c r="AR90" s="22" t="s">
        <v>150</v>
      </c>
      <c r="AT90" s="22" t="s">
        <v>146</v>
      </c>
      <c r="AU90" s="22" t="s">
        <v>82</v>
      </c>
      <c r="AY90" s="22" t="s">
        <v>144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150</v>
      </c>
      <c r="BM90" s="22" t="s">
        <v>567</v>
      </c>
    </row>
    <row r="91" s="1" customFormat="1" ht="38.25" customHeight="1">
      <c r="B91" s="44"/>
      <c r="C91" s="219" t="s">
        <v>568</v>
      </c>
      <c r="D91" s="219" t="s">
        <v>146</v>
      </c>
      <c r="E91" s="220" t="s">
        <v>170</v>
      </c>
      <c r="F91" s="221" t="s">
        <v>171</v>
      </c>
      <c r="G91" s="222" t="s">
        <v>155</v>
      </c>
      <c r="H91" s="223">
        <v>7.4000000000000004</v>
      </c>
      <c r="I91" s="224"/>
      <c r="J91" s="225">
        <f>ROUND(I91*H91,2)</f>
        <v>0</v>
      </c>
      <c r="K91" s="221" t="s">
        <v>161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0.17000000000000001</v>
      </c>
      <c r="T91" s="229">
        <f>S91*H91</f>
        <v>1.2580000000000002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569</v>
      </c>
    </row>
    <row r="92" s="1" customFormat="1" ht="38.25" customHeight="1">
      <c r="B92" s="44"/>
      <c r="C92" s="219" t="s">
        <v>174</v>
      </c>
      <c r="D92" s="219" t="s">
        <v>146</v>
      </c>
      <c r="E92" s="220" t="s">
        <v>175</v>
      </c>
      <c r="F92" s="221" t="s">
        <v>176</v>
      </c>
      <c r="G92" s="222" t="s">
        <v>155</v>
      </c>
      <c r="H92" s="223">
        <v>191.11000000000001</v>
      </c>
      <c r="I92" s="224"/>
      <c r="J92" s="225">
        <f>ROUND(I92*H92,2)</f>
        <v>0</v>
      </c>
      <c r="K92" s="221" t="s">
        <v>156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0.23499999999999999</v>
      </c>
      <c r="T92" s="229">
        <f>S92*H92</f>
        <v>44.910850000000003</v>
      </c>
      <c r="AR92" s="22" t="s">
        <v>150</v>
      </c>
      <c r="AT92" s="22" t="s">
        <v>146</v>
      </c>
      <c r="AU92" s="22" t="s">
        <v>82</v>
      </c>
      <c r="AY92" s="22" t="s">
        <v>144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150</v>
      </c>
      <c r="BM92" s="22" t="s">
        <v>177</v>
      </c>
    </row>
    <row r="93" s="11" customFormat="1">
      <c r="B93" s="231"/>
      <c r="C93" s="232"/>
      <c r="D93" s="233" t="s">
        <v>163</v>
      </c>
      <c r="E93" s="234" t="s">
        <v>22</v>
      </c>
      <c r="F93" s="235" t="s">
        <v>570</v>
      </c>
      <c r="G93" s="232"/>
      <c r="H93" s="236">
        <v>191.11000000000001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163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144</v>
      </c>
    </row>
    <row r="94" s="1" customFormat="1" ht="38.25" customHeight="1">
      <c r="B94" s="44"/>
      <c r="C94" s="219" t="s">
        <v>179</v>
      </c>
      <c r="D94" s="219" t="s">
        <v>146</v>
      </c>
      <c r="E94" s="220" t="s">
        <v>180</v>
      </c>
      <c r="F94" s="221" t="s">
        <v>181</v>
      </c>
      <c r="G94" s="222" t="s">
        <v>155</v>
      </c>
      <c r="H94" s="223">
        <v>205.08000000000001</v>
      </c>
      <c r="I94" s="224"/>
      <c r="J94" s="225">
        <f>ROUND(I94*H94,2)</f>
        <v>0</v>
      </c>
      <c r="K94" s="221" t="s">
        <v>156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0.18099999999999999</v>
      </c>
      <c r="T94" s="229">
        <f>S94*H94</f>
        <v>37.119480000000003</v>
      </c>
      <c r="AR94" s="22" t="s">
        <v>150</v>
      </c>
      <c r="AT94" s="22" t="s">
        <v>146</v>
      </c>
      <c r="AU94" s="22" t="s">
        <v>82</v>
      </c>
      <c r="AY94" s="22" t="s">
        <v>144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150</v>
      </c>
      <c r="BM94" s="22" t="s">
        <v>182</v>
      </c>
    </row>
    <row r="95" s="11" customFormat="1">
      <c r="B95" s="231"/>
      <c r="C95" s="232"/>
      <c r="D95" s="233" t="s">
        <v>163</v>
      </c>
      <c r="E95" s="234" t="s">
        <v>22</v>
      </c>
      <c r="F95" s="235" t="s">
        <v>571</v>
      </c>
      <c r="G95" s="232"/>
      <c r="H95" s="236">
        <v>205.08000000000001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163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144</v>
      </c>
    </row>
    <row r="96" s="1" customFormat="1" ht="38.25" customHeight="1">
      <c r="B96" s="44"/>
      <c r="C96" s="219" t="s">
        <v>210</v>
      </c>
      <c r="D96" s="219" t="s">
        <v>146</v>
      </c>
      <c r="E96" s="220" t="s">
        <v>572</v>
      </c>
      <c r="F96" s="221" t="s">
        <v>573</v>
      </c>
      <c r="G96" s="222" t="s">
        <v>155</v>
      </c>
      <c r="H96" s="223">
        <v>56</v>
      </c>
      <c r="I96" s="224"/>
      <c r="J96" s="225">
        <f>ROUND(I96*H96,2)</f>
        <v>0</v>
      </c>
      <c r="K96" s="221" t="s">
        <v>156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3.0000000000000001E-05</v>
      </c>
      <c r="R96" s="228">
        <f>Q96*H96</f>
        <v>0.0016800000000000001</v>
      </c>
      <c r="S96" s="228">
        <v>0.10299999999999999</v>
      </c>
      <c r="T96" s="229">
        <f>S96*H96</f>
        <v>5.7679999999999998</v>
      </c>
      <c r="AR96" s="22" t="s">
        <v>150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150</v>
      </c>
      <c r="BM96" s="22" t="s">
        <v>574</v>
      </c>
    </row>
    <row r="97" s="11" customFormat="1">
      <c r="B97" s="231"/>
      <c r="C97" s="232"/>
      <c r="D97" s="233" t="s">
        <v>163</v>
      </c>
      <c r="E97" s="234" t="s">
        <v>22</v>
      </c>
      <c r="F97" s="235" t="s">
        <v>575</v>
      </c>
      <c r="G97" s="232"/>
      <c r="H97" s="236">
        <v>56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163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144</v>
      </c>
    </row>
    <row r="98" s="1" customFormat="1" ht="38.25" customHeight="1">
      <c r="B98" s="44"/>
      <c r="C98" s="219" t="s">
        <v>184</v>
      </c>
      <c r="D98" s="219" t="s">
        <v>146</v>
      </c>
      <c r="E98" s="220" t="s">
        <v>185</v>
      </c>
      <c r="F98" s="221" t="s">
        <v>186</v>
      </c>
      <c r="G98" s="222" t="s">
        <v>149</v>
      </c>
      <c r="H98" s="223">
        <v>11.199999999999999</v>
      </c>
      <c r="I98" s="224"/>
      <c r="J98" s="225">
        <f>ROUND(I98*H98,2)</f>
        <v>0</v>
      </c>
      <c r="K98" s="221" t="s">
        <v>156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0.20499999999999999</v>
      </c>
      <c r="T98" s="229">
        <f>S98*H98</f>
        <v>2.2959999999999998</v>
      </c>
      <c r="AR98" s="22" t="s">
        <v>150</v>
      </c>
      <c r="AT98" s="22" t="s">
        <v>146</v>
      </c>
      <c r="AU98" s="22" t="s">
        <v>82</v>
      </c>
      <c r="AY98" s="22" t="s">
        <v>144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150</v>
      </c>
      <c r="BM98" s="22" t="s">
        <v>187</v>
      </c>
    </row>
    <row r="99" s="11" customFormat="1">
      <c r="B99" s="231"/>
      <c r="C99" s="232"/>
      <c r="D99" s="233" t="s">
        <v>163</v>
      </c>
      <c r="E99" s="234" t="s">
        <v>22</v>
      </c>
      <c r="F99" s="235" t="s">
        <v>576</v>
      </c>
      <c r="G99" s="232"/>
      <c r="H99" s="236">
        <v>11.199999999999999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163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144</v>
      </c>
    </row>
    <row r="100" s="1" customFormat="1" ht="25.5" customHeight="1">
      <c r="B100" s="44"/>
      <c r="C100" s="219" t="s">
        <v>577</v>
      </c>
      <c r="D100" s="219" t="s">
        <v>146</v>
      </c>
      <c r="E100" s="220" t="s">
        <v>578</v>
      </c>
      <c r="F100" s="221" t="s">
        <v>579</v>
      </c>
      <c r="G100" s="222" t="s">
        <v>149</v>
      </c>
      <c r="H100" s="223">
        <v>9</v>
      </c>
      <c r="I100" s="224"/>
      <c r="J100" s="225">
        <f>ROUND(I100*H100,2)</f>
        <v>0</v>
      </c>
      <c r="K100" s="221" t="s">
        <v>161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0.040000000000000001</v>
      </c>
      <c r="T100" s="229">
        <f>S100*H100</f>
        <v>0.35999999999999999</v>
      </c>
      <c r="AR100" s="22" t="s">
        <v>150</v>
      </c>
      <c r="AT100" s="22" t="s">
        <v>146</v>
      </c>
      <c r="AU100" s="22" t="s">
        <v>82</v>
      </c>
      <c r="AY100" s="22" t="s">
        <v>144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150</v>
      </c>
      <c r="BM100" s="22" t="s">
        <v>580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581</v>
      </c>
      <c r="G101" s="232"/>
      <c r="H101" s="236">
        <v>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144</v>
      </c>
    </row>
    <row r="102" s="1" customFormat="1" ht="38.25" customHeight="1">
      <c r="B102" s="44"/>
      <c r="C102" s="219" t="s">
        <v>189</v>
      </c>
      <c r="D102" s="219" t="s">
        <v>146</v>
      </c>
      <c r="E102" s="220" t="s">
        <v>190</v>
      </c>
      <c r="F102" s="221" t="s">
        <v>191</v>
      </c>
      <c r="G102" s="222" t="s">
        <v>192</v>
      </c>
      <c r="H102" s="223">
        <v>28.678000000000001</v>
      </c>
      <c r="I102" s="224"/>
      <c r="J102" s="225">
        <f>ROUND(I102*H102,2)</f>
        <v>0</v>
      </c>
      <c r="K102" s="221" t="s">
        <v>156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150</v>
      </c>
      <c r="AT102" s="22" t="s">
        <v>146</v>
      </c>
      <c r="AU102" s="22" t="s">
        <v>82</v>
      </c>
      <c r="AY102" s="22" t="s">
        <v>144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150</v>
      </c>
      <c r="BM102" s="22" t="s">
        <v>193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582</v>
      </c>
      <c r="G103" s="232"/>
      <c r="H103" s="236">
        <v>28.678000000000001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144</v>
      </c>
    </row>
    <row r="104" s="1" customFormat="1" ht="38.25" customHeight="1">
      <c r="B104" s="44"/>
      <c r="C104" s="219" t="s">
        <v>30</v>
      </c>
      <c r="D104" s="219" t="s">
        <v>146</v>
      </c>
      <c r="E104" s="220" t="s">
        <v>195</v>
      </c>
      <c r="F104" s="221" t="s">
        <v>196</v>
      </c>
      <c r="G104" s="222" t="s">
        <v>192</v>
      </c>
      <c r="H104" s="223">
        <v>13.484999999999999</v>
      </c>
      <c r="I104" s="224"/>
      <c r="J104" s="225">
        <f>ROUND(I104*H104,2)</f>
        <v>0</v>
      </c>
      <c r="K104" s="221" t="s">
        <v>161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150</v>
      </c>
      <c r="AT104" s="22" t="s">
        <v>146</v>
      </c>
      <c r="AU104" s="22" t="s">
        <v>82</v>
      </c>
      <c r="AY104" s="22" t="s">
        <v>144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150</v>
      </c>
      <c r="BM104" s="22" t="s">
        <v>197</v>
      </c>
    </row>
    <row r="105" s="11" customFormat="1">
      <c r="B105" s="231"/>
      <c r="C105" s="232"/>
      <c r="D105" s="233" t="s">
        <v>163</v>
      </c>
      <c r="E105" s="234" t="s">
        <v>22</v>
      </c>
      <c r="F105" s="235" t="s">
        <v>583</v>
      </c>
      <c r="G105" s="232"/>
      <c r="H105" s="236">
        <v>13.484999999999999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144</v>
      </c>
    </row>
    <row r="106" s="1" customFormat="1" ht="25.5" customHeight="1">
      <c r="B106" s="44"/>
      <c r="C106" s="219" t="s">
        <v>436</v>
      </c>
      <c r="D106" s="219" t="s">
        <v>146</v>
      </c>
      <c r="E106" s="220" t="s">
        <v>584</v>
      </c>
      <c r="F106" s="221" t="s">
        <v>585</v>
      </c>
      <c r="G106" s="222" t="s">
        <v>192</v>
      </c>
      <c r="H106" s="223">
        <v>28.050000000000001</v>
      </c>
      <c r="I106" s="224"/>
      <c r="J106" s="225">
        <f>ROUND(I106*H106,2)</f>
        <v>0</v>
      </c>
      <c r="K106" s="221" t="s">
        <v>161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150</v>
      </c>
      <c r="AT106" s="22" t="s">
        <v>146</v>
      </c>
      <c r="AU106" s="22" t="s">
        <v>82</v>
      </c>
      <c r="AY106" s="22" t="s">
        <v>144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150</v>
      </c>
      <c r="BM106" s="22" t="s">
        <v>586</v>
      </c>
    </row>
    <row r="107" s="11" customFormat="1">
      <c r="B107" s="231"/>
      <c r="C107" s="232"/>
      <c r="D107" s="233" t="s">
        <v>163</v>
      </c>
      <c r="E107" s="234" t="s">
        <v>22</v>
      </c>
      <c r="F107" s="235" t="s">
        <v>587</v>
      </c>
      <c r="G107" s="232"/>
      <c r="H107" s="236">
        <v>28.050000000000001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144</v>
      </c>
    </row>
    <row r="108" s="1" customFormat="1" ht="38.25" customHeight="1">
      <c r="B108" s="44"/>
      <c r="C108" s="219" t="s">
        <v>199</v>
      </c>
      <c r="D108" s="219" t="s">
        <v>146</v>
      </c>
      <c r="E108" s="220" t="s">
        <v>200</v>
      </c>
      <c r="F108" s="221" t="s">
        <v>201</v>
      </c>
      <c r="G108" s="222" t="s">
        <v>192</v>
      </c>
      <c r="H108" s="223">
        <v>4.8899999999999997</v>
      </c>
      <c r="I108" s="224"/>
      <c r="J108" s="225">
        <f>ROUND(I108*H108,2)</f>
        <v>0</v>
      </c>
      <c r="K108" s="221" t="s">
        <v>156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150</v>
      </c>
      <c r="AT108" s="22" t="s">
        <v>146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202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588</v>
      </c>
      <c r="G109" s="232"/>
      <c r="H109" s="236">
        <v>2.73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73</v>
      </c>
      <c r="AY109" s="242" t="s">
        <v>144</v>
      </c>
    </row>
    <row r="110" s="11" customFormat="1">
      <c r="B110" s="231"/>
      <c r="C110" s="232"/>
      <c r="D110" s="233" t="s">
        <v>163</v>
      </c>
      <c r="E110" s="234" t="s">
        <v>22</v>
      </c>
      <c r="F110" s="235" t="s">
        <v>589</v>
      </c>
      <c r="G110" s="232"/>
      <c r="H110" s="236">
        <v>2.1600000000000001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AT110" s="242" t="s">
        <v>163</v>
      </c>
      <c r="AU110" s="242" t="s">
        <v>82</v>
      </c>
      <c r="AV110" s="11" t="s">
        <v>82</v>
      </c>
      <c r="AW110" s="11" t="s">
        <v>37</v>
      </c>
      <c r="AX110" s="11" t="s">
        <v>73</v>
      </c>
      <c r="AY110" s="242" t="s">
        <v>144</v>
      </c>
    </row>
    <row r="111" s="12" customFormat="1">
      <c r="B111" s="243"/>
      <c r="C111" s="244"/>
      <c r="D111" s="233" t="s">
        <v>163</v>
      </c>
      <c r="E111" s="245" t="s">
        <v>22</v>
      </c>
      <c r="F111" s="246" t="s">
        <v>205</v>
      </c>
      <c r="G111" s="244"/>
      <c r="H111" s="247">
        <v>4.8899999999999997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AT111" s="253" t="s">
        <v>163</v>
      </c>
      <c r="AU111" s="253" t="s">
        <v>82</v>
      </c>
      <c r="AV111" s="12" t="s">
        <v>150</v>
      </c>
      <c r="AW111" s="12" t="s">
        <v>37</v>
      </c>
      <c r="AX111" s="12" t="s">
        <v>24</v>
      </c>
      <c r="AY111" s="253" t="s">
        <v>144</v>
      </c>
    </row>
    <row r="112" s="1" customFormat="1" ht="25.5" customHeight="1">
      <c r="B112" s="44"/>
      <c r="C112" s="254" t="s">
        <v>10</v>
      </c>
      <c r="D112" s="254" t="s">
        <v>206</v>
      </c>
      <c r="E112" s="255" t="s">
        <v>207</v>
      </c>
      <c r="F112" s="256" t="s">
        <v>208</v>
      </c>
      <c r="G112" s="257" t="s">
        <v>209</v>
      </c>
      <c r="H112" s="258">
        <v>12</v>
      </c>
      <c r="I112" s="259"/>
      <c r="J112" s="260">
        <f>ROUND(I112*H112,2)</f>
        <v>0</v>
      </c>
      <c r="K112" s="256" t="s">
        <v>156</v>
      </c>
      <c r="L112" s="261"/>
      <c r="M112" s="262" t="s">
        <v>22</v>
      </c>
      <c r="N112" s="263" t="s">
        <v>44</v>
      </c>
      <c r="O112" s="45"/>
      <c r="P112" s="228">
        <f>O112*H112</f>
        <v>0</v>
      </c>
      <c r="Q112" s="228">
        <v>0.032000000000000001</v>
      </c>
      <c r="R112" s="228">
        <f>Q112*H112</f>
        <v>0.38400000000000001</v>
      </c>
      <c r="S112" s="228">
        <v>0</v>
      </c>
      <c r="T112" s="229">
        <f>S112*H112</f>
        <v>0</v>
      </c>
      <c r="AR112" s="22" t="s">
        <v>210</v>
      </c>
      <c r="AT112" s="22" t="s">
        <v>206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211</v>
      </c>
    </row>
    <row r="113" s="1" customFormat="1" ht="25.5" customHeight="1">
      <c r="B113" s="44"/>
      <c r="C113" s="254" t="s">
        <v>212</v>
      </c>
      <c r="D113" s="254" t="s">
        <v>206</v>
      </c>
      <c r="E113" s="255" t="s">
        <v>213</v>
      </c>
      <c r="F113" s="256" t="s">
        <v>214</v>
      </c>
      <c r="G113" s="257" t="s">
        <v>209</v>
      </c>
      <c r="H113" s="258">
        <v>24</v>
      </c>
      <c r="I113" s="259"/>
      <c r="J113" s="260">
        <f>ROUND(I113*H113,2)</f>
        <v>0</v>
      </c>
      <c r="K113" s="256" t="s">
        <v>156</v>
      </c>
      <c r="L113" s="261"/>
      <c r="M113" s="262" t="s">
        <v>22</v>
      </c>
      <c r="N113" s="263" t="s">
        <v>44</v>
      </c>
      <c r="O113" s="45"/>
      <c r="P113" s="228">
        <f>O113*H113</f>
        <v>0</v>
      </c>
      <c r="Q113" s="228">
        <v>0.0060000000000000001</v>
      </c>
      <c r="R113" s="228">
        <f>Q113*H113</f>
        <v>0.14400000000000002</v>
      </c>
      <c r="S113" s="228">
        <v>0</v>
      </c>
      <c r="T113" s="229">
        <f>S113*H113</f>
        <v>0</v>
      </c>
      <c r="AR113" s="22" t="s">
        <v>210</v>
      </c>
      <c r="AT113" s="22" t="s">
        <v>206</v>
      </c>
      <c r="AU113" s="22" t="s">
        <v>82</v>
      </c>
      <c r="AY113" s="22" t="s">
        <v>144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150</v>
      </c>
      <c r="BM113" s="22" t="s">
        <v>215</v>
      </c>
    </row>
    <row r="114" s="1" customFormat="1" ht="25.5" customHeight="1">
      <c r="B114" s="44"/>
      <c r="C114" s="219" t="s">
        <v>216</v>
      </c>
      <c r="D114" s="219" t="s">
        <v>146</v>
      </c>
      <c r="E114" s="220" t="s">
        <v>217</v>
      </c>
      <c r="F114" s="221" t="s">
        <v>218</v>
      </c>
      <c r="G114" s="222" t="s">
        <v>192</v>
      </c>
      <c r="H114" s="223">
        <v>5.8319999999999999</v>
      </c>
      <c r="I114" s="224"/>
      <c r="J114" s="225">
        <f>ROUND(I114*H114,2)</f>
        <v>0</v>
      </c>
      <c r="K114" s="221" t="s">
        <v>156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219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590</v>
      </c>
      <c r="G115" s="232"/>
      <c r="H115" s="236">
        <v>5.8319999999999999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38.25" customHeight="1">
      <c r="B116" s="44"/>
      <c r="C116" s="219" t="s">
        <v>169</v>
      </c>
      <c r="D116" s="219" t="s">
        <v>146</v>
      </c>
      <c r="E116" s="220" t="s">
        <v>591</v>
      </c>
      <c r="F116" s="221" t="s">
        <v>592</v>
      </c>
      <c r="G116" s="222" t="s">
        <v>209</v>
      </c>
      <c r="H116" s="223">
        <v>2</v>
      </c>
      <c r="I116" s="224"/>
      <c r="J116" s="225">
        <f>ROUND(I116*H116,2)</f>
        <v>0</v>
      </c>
      <c r="K116" s="221" t="s">
        <v>161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593</v>
      </c>
    </row>
    <row r="117" s="1" customFormat="1" ht="38.25" customHeight="1">
      <c r="B117" s="44"/>
      <c r="C117" s="219" t="s">
        <v>289</v>
      </c>
      <c r="D117" s="219" t="s">
        <v>146</v>
      </c>
      <c r="E117" s="220" t="s">
        <v>594</v>
      </c>
      <c r="F117" s="221" t="s">
        <v>595</v>
      </c>
      <c r="G117" s="222" t="s">
        <v>209</v>
      </c>
      <c r="H117" s="223">
        <v>2</v>
      </c>
      <c r="I117" s="224"/>
      <c r="J117" s="225">
        <f>ROUND(I117*H117,2)</f>
        <v>0</v>
      </c>
      <c r="K117" s="221" t="s">
        <v>161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150</v>
      </c>
      <c r="AT117" s="22" t="s">
        <v>146</v>
      </c>
      <c r="AU117" s="22" t="s">
        <v>82</v>
      </c>
      <c r="AY117" s="22" t="s">
        <v>144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150</v>
      </c>
      <c r="BM117" s="22" t="s">
        <v>596</v>
      </c>
    </row>
    <row r="118" s="1" customFormat="1" ht="25.5" customHeight="1">
      <c r="B118" s="44"/>
      <c r="C118" s="219" t="s">
        <v>423</v>
      </c>
      <c r="D118" s="219" t="s">
        <v>146</v>
      </c>
      <c r="E118" s="220" t="s">
        <v>597</v>
      </c>
      <c r="F118" s="221" t="s">
        <v>598</v>
      </c>
      <c r="G118" s="222" t="s">
        <v>209</v>
      </c>
      <c r="H118" s="223">
        <v>2</v>
      </c>
      <c r="I118" s="224"/>
      <c r="J118" s="225">
        <f>ROUND(I118*H118,2)</f>
        <v>0</v>
      </c>
      <c r="K118" s="221" t="s">
        <v>161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599</v>
      </c>
    </row>
    <row r="119" s="1" customFormat="1" ht="38.25" customHeight="1">
      <c r="B119" s="44"/>
      <c r="C119" s="219" t="s">
        <v>221</v>
      </c>
      <c r="D119" s="219" t="s">
        <v>146</v>
      </c>
      <c r="E119" s="220" t="s">
        <v>222</v>
      </c>
      <c r="F119" s="221" t="s">
        <v>223</v>
      </c>
      <c r="G119" s="222" t="s">
        <v>192</v>
      </c>
      <c r="H119" s="223">
        <v>28.678000000000001</v>
      </c>
      <c r="I119" s="224"/>
      <c r="J119" s="225">
        <f>ROUND(I119*H119,2)</f>
        <v>0</v>
      </c>
      <c r="K119" s="221" t="s">
        <v>156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150</v>
      </c>
      <c r="AT119" s="22" t="s">
        <v>146</v>
      </c>
      <c r="AU119" s="22" t="s">
        <v>82</v>
      </c>
      <c r="AY119" s="22" t="s">
        <v>144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150</v>
      </c>
      <c r="BM119" s="22" t="s">
        <v>224</v>
      </c>
    </row>
    <row r="120" s="11" customFormat="1">
      <c r="B120" s="231"/>
      <c r="C120" s="232"/>
      <c r="D120" s="233" t="s">
        <v>163</v>
      </c>
      <c r="E120" s="234" t="s">
        <v>22</v>
      </c>
      <c r="F120" s="235" t="s">
        <v>600</v>
      </c>
      <c r="G120" s="232"/>
      <c r="H120" s="236">
        <v>28.678000000000001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AT120" s="242" t="s">
        <v>163</v>
      </c>
      <c r="AU120" s="242" t="s">
        <v>82</v>
      </c>
      <c r="AV120" s="11" t="s">
        <v>82</v>
      </c>
      <c r="AW120" s="11" t="s">
        <v>37</v>
      </c>
      <c r="AX120" s="11" t="s">
        <v>24</v>
      </c>
      <c r="AY120" s="242" t="s">
        <v>144</v>
      </c>
    </row>
    <row r="121" s="1" customFormat="1" ht="38.25" customHeight="1">
      <c r="B121" s="44"/>
      <c r="C121" s="219" t="s">
        <v>601</v>
      </c>
      <c r="D121" s="219" t="s">
        <v>146</v>
      </c>
      <c r="E121" s="220" t="s">
        <v>227</v>
      </c>
      <c r="F121" s="221" t="s">
        <v>228</v>
      </c>
      <c r="G121" s="222" t="s">
        <v>192</v>
      </c>
      <c r="H121" s="223">
        <v>36.494</v>
      </c>
      <c r="I121" s="224"/>
      <c r="J121" s="225">
        <f>ROUND(I121*H121,2)</f>
        <v>0</v>
      </c>
      <c r="K121" s="221" t="s">
        <v>161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150</v>
      </c>
      <c r="AT121" s="22" t="s">
        <v>146</v>
      </c>
      <c r="AU121" s="22" t="s">
        <v>82</v>
      </c>
      <c r="AY121" s="22" t="s">
        <v>144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150</v>
      </c>
      <c r="BM121" s="22" t="s">
        <v>602</v>
      </c>
    </row>
    <row r="122" s="11" customFormat="1">
      <c r="B122" s="231"/>
      <c r="C122" s="232"/>
      <c r="D122" s="233" t="s">
        <v>163</v>
      </c>
      <c r="E122" s="234" t="s">
        <v>22</v>
      </c>
      <c r="F122" s="235" t="s">
        <v>603</v>
      </c>
      <c r="G122" s="232"/>
      <c r="H122" s="236">
        <v>36.494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163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144</v>
      </c>
    </row>
    <row r="123" s="1" customFormat="1" ht="51" customHeight="1">
      <c r="B123" s="44"/>
      <c r="C123" s="219" t="s">
        <v>604</v>
      </c>
      <c r="D123" s="219" t="s">
        <v>146</v>
      </c>
      <c r="E123" s="220" t="s">
        <v>232</v>
      </c>
      <c r="F123" s="221" t="s">
        <v>233</v>
      </c>
      <c r="G123" s="222" t="s">
        <v>192</v>
      </c>
      <c r="H123" s="223">
        <v>474.42200000000003</v>
      </c>
      <c r="I123" s="224"/>
      <c r="J123" s="225">
        <f>ROUND(I123*H123,2)</f>
        <v>0</v>
      </c>
      <c r="K123" s="221" t="s">
        <v>161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150</v>
      </c>
      <c r="AT123" s="22" t="s">
        <v>146</v>
      </c>
      <c r="AU123" s="22" t="s">
        <v>82</v>
      </c>
      <c r="AY123" s="22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150</v>
      </c>
      <c r="BM123" s="22" t="s">
        <v>605</v>
      </c>
    </row>
    <row r="124" s="11" customFormat="1">
      <c r="B124" s="231"/>
      <c r="C124" s="232"/>
      <c r="D124" s="233" t="s">
        <v>163</v>
      </c>
      <c r="E124" s="234" t="s">
        <v>22</v>
      </c>
      <c r="F124" s="235" t="s">
        <v>606</v>
      </c>
      <c r="G124" s="232"/>
      <c r="H124" s="236">
        <v>474.42200000000003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163</v>
      </c>
      <c r="AU124" s="242" t="s">
        <v>82</v>
      </c>
      <c r="AV124" s="11" t="s">
        <v>82</v>
      </c>
      <c r="AW124" s="11" t="s">
        <v>37</v>
      </c>
      <c r="AX124" s="11" t="s">
        <v>24</v>
      </c>
      <c r="AY124" s="242" t="s">
        <v>144</v>
      </c>
    </row>
    <row r="125" s="1" customFormat="1" ht="51" customHeight="1">
      <c r="B125" s="44"/>
      <c r="C125" s="219" t="s">
        <v>607</v>
      </c>
      <c r="D125" s="219" t="s">
        <v>146</v>
      </c>
      <c r="E125" s="220" t="s">
        <v>608</v>
      </c>
      <c r="F125" s="221" t="s">
        <v>609</v>
      </c>
      <c r="G125" s="222" t="s">
        <v>192</v>
      </c>
      <c r="H125" s="223">
        <v>5.3600000000000003</v>
      </c>
      <c r="I125" s="224"/>
      <c r="J125" s="225">
        <f>ROUND(I125*H125,2)</f>
        <v>0</v>
      </c>
      <c r="K125" s="221" t="s">
        <v>161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AR125" s="22" t="s">
        <v>150</v>
      </c>
      <c r="AT125" s="22" t="s">
        <v>146</v>
      </c>
      <c r="AU125" s="22" t="s">
        <v>82</v>
      </c>
      <c r="AY125" s="22" t="s">
        <v>144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150</v>
      </c>
      <c r="BM125" s="22" t="s">
        <v>610</v>
      </c>
    </row>
    <row r="126" s="11" customFormat="1">
      <c r="B126" s="231"/>
      <c r="C126" s="232"/>
      <c r="D126" s="233" t="s">
        <v>163</v>
      </c>
      <c r="E126" s="234" t="s">
        <v>22</v>
      </c>
      <c r="F126" s="235" t="s">
        <v>611</v>
      </c>
      <c r="G126" s="232"/>
      <c r="H126" s="236">
        <v>5.3600000000000003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163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144</v>
      </c>
    </row>
    <row r="127" s="1" customFormat="1" ht="25.5" customHeight="1">
      <c r="B127" s="44"/>
      <c r="C127" s="219" t="s">
        <v>427</v>
      </c>
      <c r="D127" s="219" t="s">
        <v>146</v>
      </c>
      <c r="E127" s="220" t="s">
        <v>236</v>
      </c>
      <c r="F127" s="221" t="s">
        <v>237</v>
      </c>
      <c r="G127" s="222" t="s">
        <v>192</v>
      </c>
      <c r="H127" s="223">
        <v>9.3499999999999996</v>
      </c>
      <c r="I127" s="224"/>
      <c r="J127" s="225">
        <f>ROUND(I127*H127,2)</f>
        <v>0</v>
      </c>
      <c r="K127" s="221" t="s">
        <v>156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AR127" s="22" t="s">
        <v>150</v>
      </c>
      <c r="AT127" s="22" t="s">
        <v>146</v>
      </c>
      <c r="AU127" s="22" t="s">
        <v>82</v>
      </c>
      <c r="AY127" s="22" t="s">
        <v>144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150</v>
      </c>
      <c r="BM127" s="22" t="s">
        <v>612</v>
      </c>
    </row>
    <row r="128" s="11" customFormat="1">
      <c r="B128" s="231"/>
      <c r="C128" s="232"/>
      <c r="D128" s="233" t="s">
        <v>163</v>
      </c>
      <c r="E128" s="234" t="s">
        <v>22</v>
      </c>
      <c r="F128" s="235" t="s">
        <v>613</v>
      </c>
      <c r="G128" s="232"/>
      <c r="H128" s="236">
        <v>9.3499999999999996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163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144</v>
      </c>
    </row>
    <row r="129" s="1" customFormat="1" ht="16.5" customHeight="1">
      <c r="B129" s="44"/>
      <c r="C129" s="254" t="s">
        <v>614</v>
      </c>
      <c r="D129" s="254" t="s">
        <v>206</v>
      </c>
      <c r="E129" s="255" t="s">
        <v>615</v>
      </c>
      <c r="F129" s="256" t="s">
        <v>616</v>
      </c>
      <c r="G129" s="257" t="s">
        <v>248</v>
      </c>
      <c r="H129" s="258">
        <v>16.829999999999998</v>
      </c>
      <c r="I129" s="259"/>
      <c r="J129" s="260">
        <f>ROUND(I129*H129,2)</f>
        <v>0</v>
      </c>
      <c r="K129" s="256" t="s">
        <v>161</v>
      </c>
      <c r="L129" s="261"/>
      <c r="M129" s="262" t="s">
        <v>22</v>
      </c>
      <c r="N129" s="263" t="s">
        <v>44</v>
      </c>
      <c r="O129" s="45"/>
      <c r="P129" s="228">
        <f>O129*H129</f>
        <v>0</v>
      </c>
      <c r="Q129" s="228">
        <v>1</v>
      </c>
      <c r="R129" s="228">
        <f>Q129*H129</f>
        <v>16.829999999999998</v>
      </c>
      <c r="S129" s="228">
        <v>0</v>
      </c>
      <c r="T129" s="229">
        <f>S129*H129</f>
        <v>0</v>
      </c>
      <c r="AR129" s="22" t="s">
        <v>210</v>
      </c>
      <c r="AT129" s="22" t="s">
        <v>206</v>
      </c>
      <c r="AU129" s="22" t="s">
        <v>82</v>
      </c>
      <c r="AY129" s="22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150</v>
      </c>
      <c r="BM129" s="22" t="s">
        <v>617</v>
      </c>
    </row>
    <row r="130" s="11" customFormat="1">
      <c r="B130" s="231"/>
      <c r="C130" s="232"/>
      <c r="D130" s="233" t="s">
        <v>163</v>
      </c>
      <c r="E130" s="234" t="s">
        <v>22</v>
      </c>
      <c r="F130" s="235" t="s">
        <v>618</v>
      </c>
      <c r="G130" s="232"/>
      <c r="H130" s="236">
        <v>16.829999999999998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163</v>
      </c>
      <c r="AU130" s="242" t="s">
        <v>82</v>
      </c>
      <c r="AV130" s="11" t="s">
        <v>82</v>
      </c>
      <c r="AW130" s="11" t="s">
        <v>37</v>
      </c>
      <c r="AX130" s="11" t="s">
        <v>24</v>
      </c>
      <c r="AY130" s="242" t="s">
        <v>144</v>
      </c>
    </row>
    <row r="131" s="1" customFormat="1" ht="16.5" customHeight="1">
      <c r="B131" s="44"/>
      <c r="C131" s="219" t="s">
        <v>240</v>
      </c>
      <c r="D131" s="219" t="s">
        <v>146</v>
      </c>
      <c r="E131" s="220" t="s">
        <v>241</v>
      </c>
      <c r="F131" s="221" t="s">
        <v>242</v>
      </c>
      <c r="G131" s="222" t="s">
        <v>192</v>
      </c>
      <c r="H131" s="223">
        <v>65.262</v>
      </c>
      <c r="I131" s="224"/>
      <c r="J131" s="225">
        <f>ROUND(I131*H131,2)</f>
        <v>0</v>
      </c>
      <c r="K131" s="221" t="s">
        <v>156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150</v>
      </c>
      <c r="AT131" s="22" t="s">
        <v>146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243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619</v>
      </c>
      <c r="G132" s="232"/>
      <c r="H132" s="236">
        <v>65.262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" customFormat="1" ht="16.5" customHeight="1">
      <c r="B133" s="44"/>
      <c r="C133" s="219" t="s">
        <v>620</v>
      </c>
      <c r="D133" s="219" t="s">
        <v>146</v>
      </c>
      <c r="E133" s="220" t="s">
        <v>246</v>
      </c>
      <c r="F133" s="221" t="s">
        <v>247</v>
      </c>
      <c r="G133" s="222" t="s">
        <v>248</v>
      </c>
      <c r="H133" s="223">
        <v>54.741</v>
      </c>
      <c r="I133" s="224"/>
      <c r="J133" s="225">
        <f>ROUND(I133*H133,2)</f>
        <v>0</v>
      </c>
      <c r="K133" s="221" t="s">
        <v>161</v>
      </c>
      <c r="L133" s="70"/>
      <c r="M133" s="226" t="s">
        <v>22</v>
      </c>
      <c r="N133" s="227" t="s">
        <v>44</v>
      </c>
      <c r="O133" s="45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AR133" s="22" t="s">
        <v>150</v>
      </c>
      <c r="AT133" s="22" t="s">
        <v>146</v>
      </c>
      <c r="AU133" s="22" t="s">
        <v>82</v>
      </c>
      <c r="AY133" s="22" t="s">
        <v>144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150</v>
      </c>
      <c r="BM133" s="22" t="s">
        <v>621</v>
      </c>
    </row>
    <row r="134" s="11" customFormat="1">
      <c r="B134" s="231"/>
      <c r="C134" s="232"/>
      <c r="D134" s="233" t="s">
        <v>163</v>
      </c>
      <c r="E134" s="234" t="s">
        <v>22</v>
      </c>
      <c r="F134" s="235" t="s">
        <v>622</v>
      </c>
      <c r="G134" s="232"/>
      <c r="H134" s="236">
        <v>54.741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163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144</v>
      </c>
    </row>
    <row r="135" s="1" customFormat="1" ht="25.5" customHeight="1">
      <c r="B135" s="44"/>
      <c r="C135" s="219" t="s">
        <v>251</v>
      </c>
      <c r="D135" s="219" t="s">
        <v>146</v>
      </c>
      <c r="E135" s="220" t="s">
        <v>252</v>
      </c>
      <c r="F135" s="221" t="s">
        <v>253</v>
      </c>
      <c r="G135" s="222" t="s">
        <v>192</v>
      </c>
      <c r="H135" s="223">
        <v>6.4130000000000003</v>
      </c>
      <c r="I135" s="224"/>
      <c r="J135" s="225">
        <f>ROUND(I135*H135,2)</f>
        <v>0</v>
      </c>
      <c r="K135" s="221" t="s">
        <v>156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150</v>
      </c>
      <c r="AT135" s="22" t="s">
        <v>146</v>
      </c>
      <c r="AU135" s="22" t="s">
        <v>82</v>
      </c>
      <c r="AY135" s="22" t="s">
        <v>144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150</v>
      </c>
      <c r="BM135" s="22" t="s">
        <v>254</v>
      </c>
    </row>
    <row r="136" s="11" customFormat="1">
      <c r="B136" s="231"/>
      <c r="C136" s="232"/>
      <c r="D136" s="233" t="s">
        <v>163</v>
      </c>
      <c r="E136" s="234" t="s">
        <v>22</v>
      </c>
      <c r="F136" s="235" t="s">
        <v>623</v>
      </c>
      <c r="G136" s="232"/>
      <c r="H136" s="236">
        <v>2.4700000000000002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163</v>
      </c>
      <c r="AU136" s="242" t="s">
        <v>82</v>
      </c>
      <c r="AV136" s="11" t="s">
        <v>82</v>
      </c>
      <c r="AW136" s="11" t="s">
        <v>37</v>
      </c>
      <c r="AX136" s="11" t="s">
        <v>73</v>
      </c>
      <c r="AY136" s="242" t="s">
        <v>144</v>
      </c>
    </row>
    <row r="137" s="11" customFormat="1">
      <c r="B137" s="231"/>
      <c r="C137" s="232"/>
      <c r="D137" s="233" t="s">
        <v>163</v>
      </c>
      <c r="E137" s="234" t="s">
        <v>22</v>
      </c>
      <c r="F137" s="235" t="s">
        <v>624</v>
      </c>
      <c r="G137" s="232"/>
      <c r="H137" s="236">
        <v>0.34300000000000003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163</v>
      </c>
      <c r="AU137" s="242" t="s">
        <v>82</v>
      </c>
      <c r="AV137" s="11" t="s">
        <v>82</v>
      </c>
      <c r="AW137" s="11" t="s">
        <v>37</v>
      </c>
      <c r="AX137" s="11" t="s">
        <v>73</v>
      </c>
      <c r="AY137" s="242" t="s">
        <v>144</v>
      </c>
    </row>
    <row r="138" s="11" customFormat="1">
      <c r="B138" s="231"/>
      <c r="C138" s="232"/>
      <c r="D138" s="233" t="s">
        <v>163</v>
      </c>
      <c r="E138" s="234" t="s">
        <v>22</v>
      </c>
      <c r="F138" s="235" t="s">
        <v>625</v>
      </c>
      <c r="G138" s="232"/>
      <c r="H138" s="236">
        <v>3.6000000000000001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163</v>
      </c>
      <c r="AU138" s="242" t="s">
        <v>82</v>
      </c>
      <c r="AV138" s="11" t="s">
        <v>82</v>
      </c>
      <c r="AW138" s="11" t="s">
        <v>37</v>
      </c>
      <c r="AX138" s="11" t="s">
        <v>73</v>
      </c>
      <c r="AY138" s="242" t="s">
        <v>144</v>
      </c>
    </row>
    <row r="139" s="12" customFormat="1">
      <c r="B139" s="243"/>
      <c r="C139" s="244"/>
      <c r="D139" s="233" t="s">
        <v>163</v>
      </c>
      <c r="E139" s="245" t="s">
        <v>22</v>
      </c>
      <c r="F139" s="246" t="s">
        <v>205</v>
      </c>
      <c r="G139" s="244"/>
      <c r="H139" s="247">
        <v>6.4130000000000003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AT139" s="253" t="s">
        <v>163</v>
      </c>
      <c r="AU139" s="253" t="s">
        <v>82</v>
      </c>
      <c r="AV139" s="12" t="s">
        <v>150</v>
      </c>
      <c r="AW139" s="12" t="s">
        <v>37</v>
      </c>
      <c r="AX139" s="12" t="s">
        <v>24</v>
      </c>
      <c r="AY139" s="253" t="s">
        <v>144</v>
      </c>
    </row>
    <row r="140" s="1" customFormat="1" ht="38.25" customHeight="1">
      <c r="B140" s="44"/>
      <c r="C140" s="219" t="s">
        <v>258</v>
      </c>
      <c r="D140" s="219" t="s">
        <v>146</v>
      </c>
      <c r="E140" s="220" t="s">
        <v>259</v>
      </c>
      <c r="F140" s="221" t="s">
        <v>260</v>
      </c>
      <c r="G140" s="222" t="s">
        <v>192</v>
      </c>
      <c r="H140" s="223">
        <v>2</v>
      </c>
      <c r="I140" s="224"/>
      <c r="J140" s="225">
        <f>ROUND(I140*H140,2)</f>
        <v>0</v>
      </c>
      <c r="K140" s="221" t="s">
        <v>156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150</v>
      </c>
      <c r="AT140" s="22" t="s">
        <v>146</v>
      </c>
      <c r="AU140" s="22" t="s">
        <v>82</v>
      </c>
      <c r="AY140" s="22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150</v>
      </c>
      <c r="BM140" s="22" t="s">
        <v>261</v>
      </c>
    </row>
    <row r="141" s="11" customFormat="1">
      <c r="B141" s="231"/>
      <c r="C141" s="232"/>
      <c r="D141" s="233" t="s">
        <v>163</v>
      </c>
      <c r="E141" s="234" t="s">
        <v>22</v>
      </c>
      <c r="F141" s="235" t="s">
        <v>626</v>
      </c>
      <c r="G141" s="232"/>
      <c r="H141" s="236">
        <v>2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144</v>
      </c>
    </row>
    <row r="142" s="1" customFormat="1" ht="25.5" customHeight="1">
      <c r="B142" s="44"/>
      <c r="C142" s="219" t="s">
        <v>263</v>
      </c>
      <c r="D142" s="219" t="s">
        <v>146</v>
      </c>
      <c r="E142" s="220" t="s">
        <v>264</v>
      </c>
      <c r="F142" s="221" t="s">
        <v>265</v>
      </c>
      <c r="G142" s="222" t="s">
        <v>155</v>
      </c>
      <c r="H142" s="223">
        <v>459.30700000000002</v>
      </c>
      <c r="I142" s="224"/>
      <c r="J142" s="225">
        <f>ROUND(I142*H142,2)</f>
        <v>0</v>
      </c>
      <c r="K142" s="221" t="s">
        <v>156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150</v>
      </c>
      <c r="AT142" s="22" t="s">
        <v>146</v>
      </c>
      <c r="AU142" s="22" t="s">
        <v>82</v>
      </c>
      <c r="AY142" s="22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150</v>
      </c>
      <c r="BM142" s="22" t="s">
        <v>266</v>
      </c>
    </row>
    <row r="143" s="11" customFormat="1">
      <c r="B143" s="231"/>
      <c r="C143" s="232"/>
      <c r="D143" s="233" t="s">
        <v>163</v>
      </c>
      <c r="E143" s="234" t="s">
        <v>22</v>
      </c>
      <c r="F143" s="235" t="s">
        <v>627</v>
      </c>
      <c r="G143" s="232"/>
      <c r="H143" s="236">
        <v>459.30700000000002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163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144</v>
      </c>
    </row>
    <row r="144" s="10" customFormat="1" ht="29.88" customHeight="1">
      <c r="B144" s="203"/>
      <c r="C144" s="204"/>
      <c r="D144" s="205" t="s">
        <v>72</v>
      </c>
      <c r="E144" s="217" t="s">
        <v>150</v>
      </c>
      <c r="F144" s="217" t="s">
        <v>268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SUM(P145:P151)</f>
        <v>0</v>
      </c>
      <c r="Q144" s="211"/>
      <c r="R144" s="212">
        <f>SUM(R145:R151)</f>
        <v>5.6609999999999996</v>
      </c>
      <c r="S144" s="211"/>
      <c r="T144" s="213">
        <f>SUM(T145:T151)</f>
        <v>0</v>
      </c>
      <c r="AR144" s="214" t="s">
        <v>24</v>
      </c>
      <c r="AT144" s="215" t="s">
        <v>72</v>
      </c>
      <c r="AU144" s="215" t="s">
        <v>24</v>
      </c>
      <c r="AY144" s="214" t="s">
        <v>144</v>
      </c>
      <c r="BK144" s="216">
        <f>SUM(BK145:BK151)</f>
        <v>0</v>
      </c>
    </row>
    <row r="145" s="1" customFormat="1" ht="25.5" customHeight="1">
      <c r="B145" s="44"/>
      <c r="C145" s="219" t="s">
        <v>269</v>
      </c>
      <c r="D145" s="219" t="s">
        <v>146</v>
      </c>
      <c r="E145" s="220" t="s">
        <v>270</v>
      </c>
      <c r="F145" s="221" t="s">
        <v>271</v>
      </c>
      <c r="G145" s="222" t="s">
        <v>155</v>
      </c>
      <c r="H145" s="223">
        <v>5.8200000000000003</v>
      </c>
      <c r="I145" s="224"/>
      <c r="J145" s="225">
        <f>ROUND(I145*H145,2)</f>
        <v>0</v>
      </c>
      <c r="K145" s="221" t="s">
        <v>156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150</v>
      </c>
      <c r="AT145" s="22" t="s">
        <v>146</v>
      </c>
      <c r="AU145" s="22" t="s">
        <v>82</v>
      </c>
      <c r="AY145" s="22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150</v>
      </c>
      <c r="BM145" s="22" t="s">
        <v>272</v>
      </c>
    </row>
    <row r="146" s="11" customFormat="1">
      <c r="B146" s="231"/>
      <c r="C146" s="232"/>
      <c r="D146" s="233" t="s">
        <v>163</v>
      </c>
      <c r="E146" s="234" t="s">
        <v>22</v>
      </c>
      <c r="F146" s="235" t="s">
        <v>628</v>
      </c>
      <c r="G146" s="232"/>
      <c r="H146" s="236">
        <v>5.8200000000000003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163</v>
      </c>
      <c r="AU146" s="242" t="s">
        <v>82</v>
      </c>
      <c r="AV146" s="11" t="s">
        <v>82</v>
      </c>
      <c r="AW146" s="11" t="s">
        <v>37</v>
      </c>
      <c r="AX146" s="11" t="s">
        <v>24</v>
      </c>
      <c r="AY146" s="242" t="s">
        <v>144</v>
      </c>
    </row>
    <row r="147" s="1" customFormat="1" ht="51" customHeight="1">
      <c r="B147" s="44"/>
      <c r="C147" s="254" t="s">
        <v>274</v>
      </c>
      <c r="D147" s="254" t="s">
        <v>206</v>
      </c>
      <c r="E147" s="255" t="s">
        <v>275</v>
      </c>
      <c r="F147" s="256" t="s">
        <v>276</v>
      </c>
      <c r="G147" s="257" t="s">
        <v>248</v>
      </c>
      <c r="H147" s="258">
        <v>4.5789999999999997</v>
      </c>
      <c r="I147" s="259"/>
      <c r="J147" s="260">
        <f>ROUND(I147*H147,2)</f>
        <v>0</v>
      </c>
      <c r="K147" s="256" t="s">
        <v>156</v>
      </c>
      <c r="L147" s="261"/>
      <c r="M147" s="262" t="s">
        <v>22</v>
      </c>
      <c r="N147" s="263" t="s">
        <v>44</v>
      </c>
      <c r="O147" s="45"/>
      <c r="P147" s="228">
        <f>O147*H147</f>
        <v>0</v>
      </c>
      <c r="Q147" s="228">
        <v>1</v>
      </c>
      <c r="R147" s="228">
        <f>Q147*H147</f>
        <v>4.5789999999999997</v>
      </c>
      <c r="S147" s="228">
        <v>0</v>
      </c>
      <c r="T147" s="229">
        <f>S147*H147</f>
        <v>0</v>
      </c>
      <c r="AR147" s="22" t="s">
        <v>210</v>
      </c>
      <c r="AT147" s="22" t="s">
        <v>206</v>
      </c>
      <c r="AU147" s="22" t="s">
        <v>82</v>
      </c>
      <c r="AY147" s="22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150</v>
      </c>
      <c r="BM147" s="22" t="s">
        <v>277</v>
      </c>
    </row>
    <row r="148" s="11" customFormat="1">
      <c r="B148" s="231"/>
      <c r="C148" s="232"/>
      <c r="D148" s="233" t="s">
        <v>163</v>
      </c>
      <c r="E148" s="234" t="s">
        <v>22</v>
      </c>
      <c r="F148" s="235" t="s">
        <v>629</v>
      </c>
      <c r="G148" s="232"/>
      <c r="H148" s="236">
        <v>4.5789999999999997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163</v>
      </c>
      <c r="AU148" s="242" t="s">
        <v>82</v>
      </c>
      <c r="AV148" s="11" t="s">
        <v>82</v>
      </c>
      <c r="AW148" s="11" t="s">
        <v>37</v>
      </c>
      <c r="AX148" s="11" t="s">
        <v>24</v>
      </c>
      <c r="AY148" s="242" t="s">
        <v>144</v>
      </c>
    </row>
    <row r="149" s="1" customFormat="1" ht="25.5" customHeight="1">
      <c r="B149" s="44"/>
      <c r="C149" s="219" t="s">
        <v>279</v>
      </c>
      <c r="D149" s="219" t="s">
        <v>146</v>
      </c>
      <c r="E149" s="220" t="s">
        <v>280</v>
      </c>
      <c r="F149" s="221" t="s">
        <v>281</v>
      </c>
      <c r="G149" s="222" t="s">
        <v>155</v>
      </c>
      <c r="H149" s="223">
        <v>6.4800000000000004</v>
      </c>
      <c r="I149" s="224"/>
      <c r="J149" s="225">
        <f>ROUND(I149*H149,2)</f>
        <v>0</v>
      </c>
      <c r="K149" s="221" t="s">
        <v>156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150</v>
      </c>
      <c r="AT149" s="22" t="s">
        <v>146</v>
      </c>
      <c r="AU149" s="22" t="s">
        <v>82</v>
      </c>
      <c r="AY149" s="22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150</v>
      </c>
      <c r="BM149" s="22" t="s">
        <v>282</v>
      </c>
    </row>
    <row r="150" s="11" customFormat="1">
      <c r="B150" s="231"/>
      <c r="C150" s="232"/>
      <c r="D150" s="233" t="s">
        <v>163</v>
      </c>
      <c r="E150" s="234" t="s">
        <v>22</v>
      </c>
      <c r="F150" s="235" t="s">
        <v>630</v>
      </c>
      <c r="G150" s="232"/>
      <c r="H150" s="236">
        <v>6.4800000000000004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163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144</v>
      </c>
    </row>
    <row r="151" s="1" customFormat="1" ht="16.5" customHeight="1">
      <c r="B151" s="44"/>
      <c r="C151" s="254" t="s">
        <v>147</v>
      </c>
      <c r="D151" s="254" t="s">
        <v>206</v>
      </c>
      <c r="E151" s="255" t="s">
        <v>284</v>
      </c>
      <c r="F151" s="256" t="s">
        <v>285</v>
      </c>
      <c r="G151" s="257" t="s">
        <v>248</v>
      </c>
      <c r="H151" s="258">
        <v>1.0820000000000001</v>
      </c>
      <c r="I151" s="259"/>
      <c r="J151" s="260">
        <f>ROUND(I151*H151,2)</f>
        <v>0</v>
      </c>
      <c r="K151" s="256" t="s">
        <v>161</v>
      </c>
      <c r="L151" s="261"/>
      <c r="M151" s="262" t="s">
        <v>22</v>
      </c>
      <c r="N151" s="263" t="s">
        <v>44</v>
      </c>
      <c r="O151" s="45"/>
      <c r="P151" s="228">
        <f>O151*H151</f>
        <v>0</v>
      </c>
      <c r="Q151" s="228">
        <v>1</v>
      </c>
      <c r="R151" s="228">
        <f>Q151*H151</f>
        <v>1.0820000000000001</v>
      </c>
      <c r="S151" s="228">
        <v>0</v>
      </c>
      <c r="T151" s="229">
        <f>S151*H151</f>
        <v>0</v>
      </c>
      <c r="AR151" s="22" t="s">
        <v>210</v>
      </c>
      <c r="AT151" s="22" t="s">
        <v>206</v>
      </c>
      <c r="AU151" s="22" t="s">
        <v>82</v>
      </c>
      <c r="AY151" s="22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150</v>
      </c>
      <c r="BM151" s="22" t="s">
        <v>286</v>
      </c>
    </row>
    <row r="152" s="10" customFormat="1" ht="29.88" customHeight="1">
      <c r="B152" s="203"/>
      <c r="C152" s="204"/>
      <c r="D152" s="205" t="s">
        <v>72</v>
      </c>
      <c r="E152" s="217" t="s">
        <v>165</v>
      </c>
      <c r="F152" s="217" t="s">
        <v>288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SUM(P153:P170)</f>
        <v>0</v>
      </c>
      <c r="Q152" s="211"/>
      <c r="R152" s="212">
        <f>SUM(R153:R170)</f>
        <v>45.097909000000001</v>
      </c>
      <c r="S152" s="211"/>
      <c r="T152" s="213">
        <f>SUM(T153:T170)</f>
        <v>0</v>
      </c>
      <c r="AR152" s="214" t="s">
        <v>24</v>
      </c>
      <c r="AT152" s="215" t="s">
        <v>72</v>
      </c>
      <c r="AU152" s="215" t="s">
        <v>24</v>
      </c>
      <c r="AY152" s="214" t="s">
        <v>144</v>
      </c>
      <c r="BK152" s="216">
        <f>SUM(BK153:BK170)</f>
        <v>0</v>
      </c>
    </row>
    <row r="153" s="1" customFormat="1" ht="25.5" customHeight="1">
      <c r="B153" s="44"/>
      <c r="C153" s="219" t="s">
        <v>631</v>
      </c>
      <c r="D153" s="219" t="s">
        <v>146</v>
      </c>
      <c r="E153" s="220" t="s">
        <v>290</v>
      </c>
      <c r="F153" s="221" t="s">
        <v>291</v>
      </c>
      <c r="G153" s="222" t="s">
        <v>155</v>
      </c>
      <c r="H153" s="223">
        <v>163.977</v>
      </c>
      <c r="I153" s="224"/>
      <c r="J153" s="225">
        <f>ROUND(I153*H153,2)</f>
        <v>0</v>
      </c>
      <c r="K153" s="221" t="s">
        <v>161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150</v>
      </c>
      <c r="AT153" s="22" t="s">
        <v>146</v>
      </c>
      <c r="AU153" s="22" t="s">
        <v>82</v>
      </c>
      <c r="AY153" s="22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150</v>
      </c>
      <c r="BM153" s="22" t="s">
        <v>632</v>
      </c>
    </row>
    <row r="154" s="11" customFormat="1">
      <c r="B154" s="231"/>
      <c r="C154" s="232"/>
      <c r="D154" s="233" t="s">
        <v>163</v>
      </c>
      <c r="E154" s="234" t="s">
        <v>22</v>
      </c>
      <c r="F154" s="235" t="s">
        <v>633</v>
      </c>
      <c r="G154" s="232"/>
      <c r="H154" s="236">
        <v>163.977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163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144</v>
      </c>
    </row>
    <row r="155" s="1" customFormat="1" ht="25.5" customHeight="1">
      <c r="B155" s="44"/>
      <c r="C155" s="219" t="s">
        <v>294</v>
      </c>
      <c r="D155" s="219" t="s">
        <v>146</v>
      </c>
      <c r="E155" s="220" t="s">
        <v>295</v>
      </c>
      <c r="F155" s="221" t="s">
        <v>296</v>
      </c>
      <c r="G155" s="222" t="s">
        <v>155</v>
      </c>
      <c r="H155" s="223">
        <v>172.06</v>
      </c>
      <c r="I155" s="224"/>
      <c r="J155" s="225">
        <f>ROUND(I155*H155,2)</f>
        <v>0</v>
      </c>
      <c r="K155" s="221" t="s">
        <v>156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150</v>
      </c>
      <c r="AT155" s="22" t="s">
        <v>146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297</v>
      </c>
    </row>
    <row r="156" s="11" customFormat="1">
      <c r="B156" s="231"/>
      <c r="C156" s="232"/>
      <c r="D156" s="233" t="s">
        <v>163</v>
      </c>
      <c r="E156" s="234" t="s">
        <v>22</v>
      </c>
      <c r="F156" s="235" t="s">
        <v>634</v>
      </c>
      <c r="G156" s="232"/>
      <c r="H156" s="236">
        <v>172.06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144</v>
      </c>
    </row>
    <row r="157" s="1" customFormat="1" ht="38.25" customHeight="1">
      <c r="B157" s="44"/>
      <c r="C157" s="219" t="s">
        <v>304</v>
      </c>
      <c r="D157" s="219" t="s">
        <v>146</v>
      </c>
      <c r="E157" s="220" t="s">
        <v>305</v>
      </c>
      <c r="F157" s="221" t="s">
        <v>306</v>
      </c>
      <c r="G157" s="222" t="s">
        <v>155</v>
      </c>
      <c r="H157" s="223">
        <v>201.77000000000001</v>
      </c>
      <c r="I157" s="224"/>
      <c r="J157" s="225">
        <f>ROUND(I157*H157,2)</f>
        <v>0</v>
      </c>
      <c r="K157" s="221" t="s">
        <v>156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150</v>
      </c>
      <c r="AT157" s="22" t="s">
        <v>146</v>
      </c>
      <c r="AU157" s="22" t="s">
        <v>82</v>
      </c>
      <c r="AY157" s="22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150</v>
      </c>
      <c r="BM157" s="22" t="s">
        <v>307</v>
      </c>
    </row>
    <row r="158" s="11" customFormat="1">
      <c r="B158" s="231"/>
      <c r="C158" s="232"/>
      <c r="D158" s="233" t="s">
        <v>163</v>
      </c>
      <c r="E158" s="234" t="s">
        <v>22</v>
      </c>
      <c r="F158" s="235" t="s">
        <v>635</v>
      </c>
      <c r="G158" s="232"/>
      <c r="H158" s="236">
        <v>201.77000000000001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144</v>
      </c>
    </row>
    <row r="159" s="1" customFormat="1" ht="25.5" customHeight="1">
      <c r="B159" s="44"/>
      <c r="C159" s="219" t="s">
        <v>309</v>
      </c>
      <c r="D159" s="219" t="s">
        <v>146</v>
      </c>
      <c r="E159" s="220" t="s">
        <v>310</v>
      </c>
      <c r="F159" s="221" t="s">
        <v>311</v>
      </c>
      <c r="G159" s="222" t="s">
        <v>155</v>
      </c>
      <c r="H159" s="223">
        <v>185.03800000000001</v>
      </c>
      <c r="I159" s="224"/>
      <c r="J159" s="225">
        <f>ROUND(I159*H159,2)</f>
        <v>0</v>
      </c>
      <c r="K159" s="221" t="s">
        <v>156</v>
      </c>
      <c r="L159" s="70"/>
      <c r="M159" s="226" t="s">
        <v>22</v>
      </c>
      <c r="N159" s="227" t="s">
        <v>44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150</v>
      </c>
      <c r="AT159" s="22" t="s">
        <v>146</v>
      </c>
      <c r="AU159" s="22" t="s">
        <v>82</v>
      </c>
      <c r="AY159" s="22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150</v>
      </c>
      <c r="BM159" s="22" t="s">
        <v>312</v>
      </c>
    </row>
    <row r="160" s="11" customFormat="1">
      <c r="B160" s="231"/>
      <c r="C160" s="232"/>
      <c r="D160" s="233" t="s">
        <v>163</v>
      </c>
      <c r="E160" s="234" t="s">
        <v>22</v>
      </c>
      <c r="F160" s="235" t="s">
        <v>636</v>
      </c>
      <c r="G160" s="232"/>
      <c r="H160" s="236">
        <v>185.03800000000001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163</v>
      </c>
      <c r="AU160" s="242" t="s">
        <v>82</v>
      </c>
      <c r="AV160" s="11" t="s">
        <v>82</v>
      </c>
      <c r="AW160" s="11" t="s">
        <v>37</v>
      </c>
      <c r="AX160" s="11" t="s">
        <v>24</v>
      </c>
      <c r="AY160" s="242" t="s">
        <v>144</v>
      </c>
    </row>
    <row r="161" s="1" customFormat="1" ht="25.5" customHeight="1">
      <c r="B161" s="44"/>
      <c r="C161" s="219" t="s">
        <v>314</v>
      </c>
      <c r="D161" s="219" t="s">
        <v>146</v>
      </c>
      <c r="E161" s="220" t="s">
        <v>315</v>
      </c>
      <c r="F161" s="221" t="s">
        <v>316</v>
      </c>
      <c r="G161" s="222" t="s">
        <v>155</v>
      </c>
      <c r="H161" s="223">
        <v>257.76999999999998</v>
      </c>
      <c r="I161" s="224"/>
      <c r="J161" s="225">
        <f>ROUND(I161*H161,2)</f>
        <v>0</v>
      </c>
      <c r="K161" s="221" t="s">
        <v>161</v>
      </c>
      <c r="L161" s="70"/>
      <c r="M161" s="226" t="s">
        <v>22</v>
      </c>
      <c r="N161" s="227" t="s">
        <v>44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2" t="s">
        <v>150</v>
      </c>
      <c r="AT161" s="22" t="s">
        <v>146</v>
      </c>
      <c r="AU161" s="22" t="s">
        <v>82</v>
      </c>
      <c r="AY161" s="22" t="s">
        <v>144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150</v>
      </c>
      <c r="BM161" s="22" t="s">
        <v>317</v>
      </c>
    </row>
    <row r="162" s="11" customFormat="1">
      <c r="B162" s="231"/>
      <c r="C162" s="232"/>
      <c r="D162" s="233" t="s">
        <v>163</v>
      </c>
      <c r="E162" s="234" t="s">
        <v>22</v>
      </c>
      <c r="F162" s="235" t="s">
        <v>637</v>
      </c>
      <c r="G162" s="232"/>
      <c r="H162" s="236">
        <v>257.76999999999998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144</v>
      </c>
    </row>
    <row r="163" s="1" customFormat="1" ht="38.25" customHeight="1">
      <c r="B163" s="44"/>
      <c r="C163" s="219" t="s">
        <v>319</v>
      </c>
      <c r="D163" s="219" t="s">
        <v>146</v>
      </c>
      <c r="E163" s="220" t="s">
        <v>320</v>
      </c>
      <c r="F163" s="221" t="s">
        <v>321</v>
      </c>
      <c r="G163" s="222" t="s">
        <v>155</v>
      </c>
      <c r="H163" s="223">
        <v>257.76999999999998</v>
      </c>
      <c r="I163" s="224"/>
      <c r="J163" s="225">
        <f>ROUND(I163*H163,2)</f>
        <v>0</v>
      </c>
      <c r="K163" s="221" t="s">
        <v>156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AR163" s="22" t="s">
        <v>150</v>
      </c>
      <c r="AT163" s="22" t="s">
        <v>146</v>
      </c>
      <c r="AU163" s="22" t="s">
        <v>82</v>
      </c>
      <c r="AY163" s="22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150</v>
      </c>
      <c r="BM163" s="22" t="s">
        <v>322</v>
      </c>
    </row>
    <row r="164" s="11" customFormat="1">
      <c r="B164" s="231"/>
      <c r="C164" s="232"/>
      <c r="D164" s="233" t="s">
        <v>163</v>
      </c>
      <c r="E164" s="234" t="s">
        <v>22</v>
      </c>
      <c r="F164" s="235" t="s">
        <v>638</v>
      </c>
      <c r="G164" s="232"/>
      <c r="H164" s="236">
        <v>257.76999999999998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163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144</v>
      </c>
    </row>
    <row r="165" s="1" customFormat="1" ht="51" customHeight="1">
      <c r="B165" s="44"/>
      <c r="C165" s="219" t="s">
        <v>329</v>
      </c>
      <c r="D165" s="219" t="s">
        <v>146</v>
      </c>
      <c r="E165" s="220" t="s">
        <v>330</v>
      </c>
      <c r="F165" s="221" t="s">
        <v>331</v>
      </c>
      <c r="G165" s="222" t="s">
        <v>155</v>
      </c>
      <c r="H165" s="223">
        <v>193.06</v>
      </c>
      <c r="I165" s="224"/>
      <c r="J165" s="225">
        <f>ROUND(I165*H165,2)</f>
        <v>0</v>
      </c>
      <c r="K165" s="221" t="s">
        <v>156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0.085650000000000004</v>
      </c>
      <c r="R165" s="228">
        <f>Q165*H165</f>
        <v>16.535589000000002</v>
      </c>
      <c r="S165" s="228">
        <v>0</v>
      </c>
      <c r="T165" s="229">
        <f>S165*H165</f>
        <v>0</v>
      </c>
      <c r="AR165" s="22" t="s">
        <v>150</v>
      </c>
      <c r="AT165" s="22" t="s">
        <v>146</v>
      </c>
      <c r="AU165" s="22" t="s">
        <v>82</v>
      </c>
      <c r="AY165" s="22" t="s">
        <v>144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150</v>
      </c>
      <c r="BM165" s="22" t="s">
        <v>332</v>
      </c>
    </row>
    <row r="166" s="11" customFormat="1">
      <c r="B166" s="231"/>
      <c r="C166" s="232"/>
      <c r="D166" s="233" t="s">
        <v>163</v>
      </c>
      <c r="E166" s="234" t="s">
        <v>22</v>
      </c>
      <c r="F166" s="235" t="s">
        <v>639</v>
      </c>
      <c r="G166" s="232"/>
      <c r="H166" s="236">
        <v>193.06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163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144</v>
      </c>
    </row>
    <row r="167" s="1" customFormat="1" ht="38.25" customHeight="1">
      <c r="B167" s="44"/>
      <c r="C167" s="254" t="s">
        <v>334</v>
      </c>
      <c r="D167" s="254" t="s">
        <v>206</v>
      </c>
      <c r="E167" s="255" t="s">
        <v>335</v>
      </c>
      <c r="F167" s="256" t="s">
        <v>336</v>
      </c>
      <c r="G167" s="257" t="s">
        <v>155</v>
      </c>
      <c r="H167" s="258">
        <v>187.91</v>
      </c>
      <c r="I167" s="259"/>
      <c r="J167" s="260">
        <f>ROUND(I167*H167,2)</f>
        <v>0</v>
      </c>
      <c r="K167" s="256" t="s">
        <v>156</v>
      </c>
      <c r="L167" s="261"/>
      <c r="M167" s="262" t="s">
        <v>22</v>
      </c>
      <c r="N167" s="263" t="s">
        <v>44</v>
      </c>
      <c r="O167" s="45"/>
      <c r="P167" s="228">
        <f>O167*H167</f>
        <v>0</v>
      </c>
      <c r="Q167" s="228">
        <v>0.152</v>
      </c>
      <c r="R167" s="228">
        <f>Q167*H167</f>
        <v>28.56232</v>
      </c>
      <c r="S167" s="228">
        <v>0</v>
      </c>
      <c r="T167" s="229">
        <f>S167*H167</f>
        <v>0</v>
      </c>
      <c r="AR167" s="22" t="s">
        <v>210</v>
      </c>
      <c r="AT167" s="22" t="s">
        <v>206</v>
      </c>
      <c r="AU167" s="22" t="s">
        <v>82</v>
      </c>
      <c r="AY167" s="22" t="s">
        <v>144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150</v>
      </c>
      <c r="BM167" s="22" t="s">
        <v>337</v>
      </c>
    </row>
    <row r="168" s="11" customFormat="1">
      <c r="B168" s="231"/>
      <c r="C168" s="232"/>
      <c r="D168" s="233" t="s">
        <v>163</v>
      </c>
      <c r="E168" s="234" t="s">
        <v>22</v>
      </c>
      <c r="F168" s="235" t="s">
        <v>640</v>
      </c>
      <c r="G168" s="232"/>
      <c r="H168" s="236">
        <v>187.91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163</v>
      </c>
      <c r="AU168" s="242" t="s">
        <v>82</v>
      </c>
      <c r="AV168" s="11" t="s">
        <v>82</v>
      </c>
      <c r="AW168" s="11" t="s">
        <v>37</v>
      </c>
      <c r="AX168" s="11" t="s">
        <v>24</v>
      </c>
      <c r="AY168" s="242" t="s">
        <v>144</v>
      </c>
    </row>
    <row r="169" s="1" customFormat="1" ht="16.5" customHeight="1">
      <c r="B169" s="44"/>
      <c r="C169" s="254" t="s">
        <v>339</v>
      </c>
      <c r="D169" s="254" t="s">
        <v>206</v>
      </c>
      <c r="E169" s="255" t="s">
        <v>340</v>
      </c>
      <c r="F169" s="256" t="s">
        <v>341</v>
      </c>
      <c r="G169" s="257" t="s">
        <v>155</v>
      </c>
      <c r="H169" s="258">
        <v>5.1500000000000004</v>
      </c>
      <c r="I169" s="259"/>
      <c r="J169" s="260">
        <f>ROUND(I169*H169,2)</f>
        <v>0</v>
      </c>
      <c r="K169" s="256" t="s">
        <v>22</v>
      </c>
      <c r="L169" s="261"/>
      <c r="M169" s="262" t="s">
        <v>22</v>
      </c>
      <c r="N169" s="263" t="s">
        <v>44</v>
      </c>
      <c r="O169" s="45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AR169" s="22" t="s">
        <v>210</v>
      </c>
      <c r="AT169" s="22" t="s">
        <v>206</v>
      </c>
      <c r="AU169" s="22" t="s">
        <v>82</v>
      </c>
      <c r="AY169" s="22" t="s">
        <v>144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150</v>
      </c>
      <c r="BM169" s="22" t="s">
        <v>342</v>
      </c>
    </row>
    <row r="170" s="11" customFormat="1">
      <c r="B170" s="231"/>
      <c r="C170" s="232"/>
      <c r="D170" s="233" t="s">
        <v>163</v>
      </c>
      <c r="E170" s="234" t="s">
        <v>22</v>
      </c>
      <c r="F170" s="235" t="s">
        <v>641</v>
      </c>
      <c r="G170" s="232"/>
      <c r="H170" s="236">
        <v>5.1500000000000004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AT170" s="242" t="s">
        <v>163</v>
      </c>
      <c r="AU170" s="242" t="s">
        <v>82</v>
      </c>
      <c r="AV170" s="11" t="s">
        <v>82</v>
      </c>
      <c r="AW170" s="11" t="s">
        <v>37</v>
      </c>
      <c r="AX170" s="11" t="s">
        <v>24</v>
      </c>
      <c r="AY170" s="242" t="s">
        <v>144</v>
      </c>
    </row>
    <row r="171" s="10" customFormat="1" ht="29.88" customHeight="1">
      <c r="B171" s="203"/>
      <c r="C171" s="204"/>
      <c r="D171" s="205" t="s">
        <v>72</v>
      </c>
      <c r="E171" s="217" t="s">
        <v>210</v>
      </c>
      <c r="F171" s="217" t="s">
        <v>349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SUM(P172:P184)</f>
        <v>0</v>
      </c>
      <c r="Q171" s="211"/>
      <c r="R171" s="212">
        <f>SUM(R172:R184)</f>
        <v>1.4144200000000002</v>
      </c>
      <c r="S171" s="211"/>
      <c r="T171" s="213">
        <f>SUM(T172:T184)</f>
        <v>0</v>
      </c>
      <c r="AR171" s="214" t="s">
        <v>24</v>
      </c>
      <c r="AT171" s="215" t="s">
        <v>72</v>
      </c>
      <c r="AU171" s="215" t="s">
        <v>24</v>
      </c>
      <c r="AY171" s="214" t="s">
        <v>144</v>
      </c>
      <c r="BK171" s="216">
        <f>SUM(BK172:BK184)</f>
        <v>0</v>
      </c>
    </row>
    <row r="172" s="1" customFormat="1" ht="25.5" customHeight="1">
      <c r="B172" s="44"/>
      <c r="C172" s="219" t="s">
        <v>358</v>
      </c>
      <c r="D172" s="219" t="s">
        <v>146</v>
      </c>
      <c r="E172" s="220" t="s">
        <v>359</v>
      </c>
      <c r="F172" s="221" t="s">
        <v>360</v>
      </c>
      <c r="G172" s="222" t="s">
        <v>149</v>
      </c>
      <c r="H172" s="223">
        <v>10.800000000000001</v>
      </c>
      <c r="I172" s="224"/>
      <c r="J172" s="225">
        <f>ROUND(I172*H172,2)</f>
        <v>0</v>
      </c>
      <c r="K172" s="221" t="s">
        <v>156</v>
      </c>
      <c r="L172" s="70"/>
      <c r="M172" s="226" t="s">
        <v>22</v>
      </c>
      <c r="N172" s="227" t="s">
        <v>44</v>
      </c>
      <c r="O172" s="45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AR172" s="22" t="s">
        <v>150</v>
      </c>
      <c r="AT172" s="22" t="s">
        <v>146</v>
      </c>
      <c r="AU172" s="22" t="s">
        <v>82</v>
      </c>
      <c r="AY172" s="22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24</v>
      </c>
      <c r="BK172" s="230">
        <f>ROUND(I172*H172,2)</f>
        <v>0</v>
      </c>
      <c r="BL172" s="22" t="s">
        <v>150</v>
      </c>
      <c r="BM172" s="22" t="s">
        <v>361</v>
      </c>
    </row>
    <row r="173" s="11" customFormat="1">
      <c r="B173" s="231"/>
      <c r="C173" s="232"/>
      <c r="D173" s="233" t="s">
        <v>163</v>
      </c>
      <c r="E173" s="234" t="s">
        <v>22</v>
      </c>
      <c r="F173" s="235" t="s">
        <v>642</v>
      </c>
      <c r="G173" s="232"/>
      <c r="H173" s="236">
        <v>10.800000000000001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163</v>
      </c>
      <c r="AU173" s="242" t="s">
        <v>82</v>
      </c>
      <c r="AV173" s="11" t="s">
        <v>82</v>
      </c>
      <c r="AW173" s="11" t="s">
        <v>37</v>
      </c>
      <c r="AX173" s="11" t="s">
        <v>24</v>
      </c>
      <c r="AY173" s="242" t="s">
        <v>144</v>
      </c>
    </row>
    <row r="174" s="1" customFormat="1" ht="38.25" customHeight="1">
      <c r="B174" s="44"/>
      <c r="C174" s="254" t="s">
        <v>363</v>
      </c>
      <c r="D174" s="254" t="s">
        <v>206</v>
      </c>
      <c r="E174" s="255" t="s">
        <v>364</v>
      </c>
      <c r="F174" s="256" t="s">
        <v>365</v>
      </c>
      <c r="G174" s="257" t="s">
        <v>209</v>
      </c>
      <c r="H174" s="258">
        <v>2</v>
      </c>
      <c r="I174" s="259"/>
      <c r="J174" s="260">
        <f>ROUND(I174*H174,2)</f>
        <v>0</v>
      </c>
      <c r="K174" s="256" t="s">
        <v>156</v>
      </c>
      <c r="L174" s="261"/>
      <c r="M174" s="262" t="s">
        <v>22</v>
      </c>
      <c r="N174" s="263" t="s">
        <v>44</v>
      </c>
      <c r="O174" s="45"/>
      <c r="P174" s="228">
        <f>O174*H174</f>
        <v>0</v>
      </c>
      <c r="Q174" s="228">
        <v>0.0028999999999999998</v>
      </c>
      <c r="R174" s="228">
        <f>Q174*H174</f>
        <v>0.0057999999999999996</v>
      </c>
      <c r="S174" s="228">
        <v>0</v>
      </c>
      <c r="T174" s="229">
        <f>S174*H174</f>
        <v>0</v>
      </c>
      <c r="AR174" s="22" t="s">
        <v>210</v>
      </c>
      <c r="AT174" s="22" t="s">
        <v>206</v>
      </c>
      <c r="AU174" s="22" t="s">
        <v>82</v>
      </c>
      <c r="AY174" s="22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150</v>
      </c>
      <c r="BM174" s="22" t="s">
        <v>366</v>
      </c>
    </row>
    <row r="175" s="1" customFormat="1" ht="38.25" customHeight="1">
      <c r="B175" s="44"/>
      <c r="C175" s="254" t="s">
        <v>367</v>
      </c>
      <c r="D175" s="254" t="s">
        <v>206</v>
      </c>
      <c r="E175" s="255" t="s">
        <v>368</v>
      </c>
      <c r="F175" s="256" t="s">
        <v>369</v>
      </c>
      <c r="G175" s="257" t="s">
        <v>209</v>
      </c>
      <c r="H175" s="258">
        <v>3</v>
      </c>
      <c r="I175" s="259"/>
      <c r="J175" s="260">
        <f>ROUND(I175*H175,2)</f>
        <v>0</v>
      </c>
      <c r="K175" s="256" t="s">
        <v>156</v>
      </c>
      <c r="L175" s="261"/>
      <c r="M175" s="262" t="s">
        <v>22</v>
      </c>
      <c r="N175" s="263" t="s">
        <v>44</v>
      </c>
      <c r="O175" s="45"/>
      <c r="P175" s="228">
        <f>O175*H175</f>
        <v>0</v>
      </c>
      <c r="Q175" s="228">
        <v>0.0086999999999999994</v>
      </c>
      <c r="R175" s="228">
        <f>Q175*H175</f>
        <v>0.026099999999999998</v>
      </c>
      <c r="S175" s="228">
        <v>0</v>
      </c>
      <c r="T175" s="229">
        <f>S175*H175</f>
        <v>0</v>
      </c>
      <c r="AR175" s="22" t="s">
        <v>210</v>
      </c>
      <c r="AT175" s="22" t="s">
        <v>206</v>
      </c>
      <c r="AU175" s="22" t="s">
        <v>82</v>
      </c>
      <c r="AY175" s="22" t="s">
        <v>144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150</v>
      </c>
      <c r="BM175" s="22" t="s">
        <v>370</v>
      </c>
    </row>
    <row r="176" s="1" customFormat="1" ht="16.5" customHeight="1">
      <c r="B176" s="44"/>
      <c r="C176" s="219" t="s">
        <v>379</v>
      </c>
      <c r="D176" s="219" t="s">
        <v>146</v>
      </c>
      <c r="E176" s="220" t="s">
        <v>380</v>
      </c>
      <c r="F176" s="221" t="s">
        <v>381</v>
      </c>
      <c r="G176" s="222" t="s">
        <v>209</v>
      </c>
      <c r="H176" s="223">
        <v>2</v>
      </c>
      <c r="I176" s="224"/>
      <c r="J176" s="225">
        <f>ROUND(I176*H176,2)</f>
        <v>0</v>
      </c>
      <c r="K176" s="221" t="s">
        <v>156</v>
      </c>
      <c r="L176" s="70"/>
      <c r="M176" s="226" t="s">
        <v>22</v>
      </c>
      <c r="N176" s="227" t="s">
        <v>44</v>
      </c>
      <c r="O176" s="45"/>
      <c r="P176" s="228">
        <f>O176*H176</f>
        <v>0</v>
      </c>
      <c r="Q176" s="228">
        <v>0.34089999999999998</v>
      </c>
      <c r="R176" s="228">
        <f>Q176*H176</f>
        <v>0.68179999999999996</v>
      </c>
      <c r="S176" s="228">
        <v>0</v>
      </c>
      <c r="T176" s="229">
        <f>S176*H176</f>
        <v>0</v>
      </c>
      <c r="AR176" s="22" t="s">
        <v>150</v>
      </c>
      <c r="AT176" s="22" t="s">
        <v>146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382</v>
      </c>
    </row>
    <row r="177" s="1" customFormat="1" ht="25.5" customHeight="1">
      <c r="B177" s="44"/>
      <c r="C177" s="254" t="s">
        <v>383</v>
      </c>
      <c r="D177" s="254" t="s">
        <v>206</v>
      </c>
      <c r="E177" s="255" t="s">
        <v>384</v>
      </c>
      <c r="F177" s="256" t="s">
        <v>385</v>
      </c>
      <c r="G177" s="257" t="s">
        <v>209</v>
      </c>
      <c r="H177" s="258">
        <v>2</v>
      </c>
      <c r="I177" s="259"/>
      <c r="J177" s="260">
        <f>ROUND(I177*H177,2)</f>
        <v>0</v>
      </c>
      <c r="K177" s="256" t="s">
        <v>156</v>
      </c>
      <c r="L177" s="261"/>
      <c r="M177" s="262" t="s">
        <v>22</v>
      </c>
      <c r="N177" s="263" t="s">
        <v>44</v>
      </c>
      <c r="O177" s="45"/>
      <c r="P177" s="228">
        <f>O177*H177</f>
        <v>0</v>
      </c>
      <c r="Q177" s="228">
        <v>0.080000000000000002</v>
      </c>
      <c r="R177" s="228">
        <f>Q177*H177</f>
        <v>0.16</v>
      </c>
      <c r="S177" s="228">
        <v>0</v>
      </c>
      <c r="T177" s="229">
        <f>S177*H177</f>
        <v>0</v>
      </c>
      <c r="AR177" s="22" t="s">
        <v>210</v>
      </c>
      <c r="AT177" s="22" t="s">
        <v>206</v>
      </c>
      <c r="AU177" s="22" t="s">
        <v>82</v>
      </c>
      <c r="AY177" s="22" t="s">
        <v>144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150</v>
      </c>
      <c r="BM177" s="22" t="s">
        <v>386</v>
      </c>
    </row>
    <row r="178" s="1" customFormat="1" ht="25.5" customHeight="1">
      <c r="B178" s="44"/>
      <c r="C178" s="254" t="s">
        <v>387</v>
      </c>
      <c r="D178" s="254" t="s">
        <v>206</v>
      </c>
      <c r="E178" s="255" t="s">
        <v>388</v>
      </c>
      <c r="F178" s="256" t="s">
        <v>389</v>
      </c>
      <c r="G178" s="257" t="s">
        <v>209</v>
      </c>
      <c r="H178" s="258">
        <v>2</v>
      </c>
      <c r="I178" s="259"/>
      <c r="J178" s="260">
        <f>ROUND(I178*H178,2)</f>
        <v>0</v>
      </c>
      <c r="K178" s="256" t="s">
        <v>156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0.071999999999999995</v>
      </c>
      <c r="R178" s="228">
        <f>Q178*H178</f>
        <v>0.14399999999999999</v>
      </c>
      <c r="S178" s="228">
        <v>0</v>
      </c>
      <c r="T178" s="229">
        <f>S178*H178</f>
        <v>0</v>
      </c>
      <c r="AR178" s="22" t="s">
        <v>210</v>
      </c>
      <c r="AT178" s="22" t="s">
        <v>206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390</v>
      </c>
    </row>
    <row r="179" s="1" customFormat="1" ht="25.5" customHeight="1">
      <c r="B179" s="44"/>
      <c r="C179" s="254" t="s">
        <v>391</v>
      </c>
      <c r="D179" s="254" t="s">
        <v>206</v>
      </c>
      <c r="E179" s="255" t="s">
        <v>392</v>
      </c>
      <c r="F179" s="256" t="s">
        <v>393</v>
      </c>
      <c r="G179" s="257" t="s">
        <v>209</v>
      </c>
      <c r="H179" s="258">
        <v>2</v>
      </c>
      <c r="I179" s="259"/>
      <c r="J179" s="260">
        <f>ROUND(I179*H179,2)</f>
        <v>0</v>
      </c>
      <c r="K179" s="256" t="s">
        <v>156</v>
      </c>
      <c r="L179" s="261"/>
      <c r="M179" s="262" t="s">
        <v>22</v>
      </c>
      <c r="N179" s="263" t="s">
        <v>44</v>
      </c>
      <c r="O179" s="45"/>
      <c r="P179" s="228">
        <f>O179*H179</f>
        <v>0</v>
      </c>
      <c r="Q179" s="228">
        <v>0.040000000000000001</v>
      </c>
      <c r="R179" s="228">
        <f>Q179*H179</f>
        <v>0.080000000000000002</v>
      </c>
      <c r="S179" s="228">
        <v>0</v>
      </c>
      <c r="T179" s="229">
        <f>S179*H179</f>
        <v>0</v>
      </c>
      <c r="AR179" s="22" t="s">
        <v>210</v>
      </c>
      <c r="AT179" s="22" t="s">
        <v>206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394</v>
      </c>
    </row>
    <row r="180" s="1" customFormat="1" ht="25.5" customHeight="1">
      <c r="B180" s="44"/>
      <c r="C180" s="254" t="s">
        <v>395</v>
      </c>
      <c r="D180" s="254" t="s">
        <v>206</v>
      </c>
      <c r="E180" s="255" t="s">
        <v>396</v>
      </c>
      <c r="F180" s="256" t="s">
        <v>397</v>
      </c>
      <c r="G180" s="257" t="s">
        <v>209</v>
      </c>
      <c r="H180" s="258">
        <v>2</v>
      </c>
      <c r="I180" s="259"/>
      <c r="J180" s="260">
        <f>ROUND(I180*H180,2)</f>
        <v>0</v>
      </c>
      <c r="K180" s="256" t="s">
        <v>156</v>
      </c>
      <c r="L180" s="261"/>
      <c r="M180" s="262" t="s">
        <v>22</v>
      </c>
      <c r="N180" s="263" t="s">
        <v>44</v>
      </c>
      <c r="O180" s="45"/>
      <c r="P180" s="228">
        <f>O180*H180</f>
        <v>0</v>
      </c>
      <c r="Q180" s="228">
        <v>0.027</v>
      </c>
      <c r="R180" s="228">
        <f>Q180*H180</f>
        <v>0.053999999999999999</v>
      </c>
      <c r="S180" s="228">
        <v>0</v>
      </c>
      <c r="T180" s="229">
        <f>S180*H180</f>
        <v>0</v>
      </c>
      <c r="AR180" s="22" t="s">
        <v>210</v>
      </c>
      <c r="AT180" s="22" t="s">
        <v>206</v>
      </c>
      <c r="AU180" s="22" t="s">
        <v>82</v>
      </c>
      <c r="AY180" s="22" t="s">
        <v>144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150</v>
      </c>
      <c r="BM180" s="22" t="s">
        <v>398</v>
      </c>
    </row>
    <row r="181" s="1" customFormat="1" ht="25.5" customHeight="1">
      <c r="B181" s="44"/>
      <c r="C181" s="254" t="s">
        <v>399</v>
      </c>
      <c r="D181" s="254" t="s">
        <v>206</v>
      </c>
      <c r="E181" s="255" t="s">
        <v>400</v>
      </c>
      <c r="F181" s="256" t="s">
        <v>401</v>
      </c>
      <c r="G181" s="257" t="s">
        <v>209</v>
      </c>
      <c r="H181" s="258">
        <v>2</v>
      </c>
      <c r="I181" s="259"/>
      <c r="J181" s="260">
        <f>ROUND(I181*H181,2)</f>
        <v>0</v>
      </c>
      <c r="K181" s="256" t="s">
        <v>156</v>
      </c>
      <c r="L181" s="261"/>
      <c r="M181" s="262" t="s">
        <v>22</v>
      </c>
      <c r="N181" s="263" t="s">
        <v>44</v>
      </c>
      <c r="O181" s="45"/>
      <c r="P181" s="228">
        <f>O181*H181</f>
        <v>0</v>
      </c>
      <c r="Q181" s="228">
        <v>0.058000000000000003</v>
      </c>
      <c r="R181" s="228">
        <f>Q181*H181</f>
        <v>0.11600000000000001</v>
      </c>
      <c r="S181" s="228">
        <v>0</v>
      </c>
      <c r="T181" s="229">
        <f>S181*H181</f>
        <v>0</v>
      </c>
      <c r="AR181" s="22" t="s">
        <v>210</v>
      </c>
      <c r="AT181" s="22" t="s">
        <v>206</v>
      </c>
      <c r="AU181" s="22" t="s">
        <v>82</v>
      </c>
      <c r="AY181" s="22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150</v>
      </c>
      <c r="BM181" s="22" t="s">
        <v>402</v>
      </c>
    </row>
    <row r="182" s="1" customFormat="1" ht="25.5" customHeight="1">
      <c r="B182" s="44"/>
      <c r="C182" s="254" t="s">
        <v>403</v>
      </c>
      <c r="D182" s="254" t="s">
        <v>206</v>
      </c>
      <c r="E182" s="255" t="s">
        <v>404</v>
      </c>
      <c r="F182" s="256" t="s">
        <v>405</v>
      </c>
      <c r="G182" s="257" t="s">
        <v>209</v>
      </c>
      <c r="H182" s="258">
        <v>2</v>
      </c>
      <c r="I182" s="259"/>
      <c r="J182" s="260">
        <f>ROUND(I182*H182,2)</f>
        <v>0</v>
      </c>
      <c r="K182" s="256" t="s">
        <v>156</v>
      </c>
      <c r="L182" s="261"/>
      <c r="M182" s="262" t="s">
        <v>22</v>
      </c>
      <c r="N182" s="263" t="s">
        <v>44</v>
      </c>
      <c r="O182" s="45"/>
      <c r="P182" s="228">
        <f>O182*H182</f>
        <v>0</v>
      </c>
      <c r="Q182" s="228">
        <v>0.0040000000000000001</v>
      </c>
      <c r="R182" s="228">
        <f>Q182*H182</f>
        <v>0.0080000000000000002</v>
      </c>
      <c r="S182" s="228">
        <v>0</v>
      </c>
      <c r="T182" s="229">
        <f>S182*H182</f>
        <v>0</v>
      </c>
      <c r="AR182" s="22" t="s">
        <v>210</v>
      </c>
      <c r="AT182" s="22" t="s">
        <v>206</v>
      </c>
      <c r="AU182" s="22" t="s">
        <v>82</v>
      </c>
      <c r="AY182" s="22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150</v>
      </c>
      <c r="BM182" s="22" t="s">
        <v>406</v>
      </c>
    </row>
    <row r="183" s="1" customFormat="1" ht="25.5" customHeight="1">
      <c r="B183" s="44"/>
      <c r="C183" s="254" t="s">
        <v>407</v>
      </c>
      <c r="D183" s="254" t="s">
        <v>206</v>
      </c>
      <c r="E183" s="255" t="s">
        <v>408</v>
      </c>
      <c r="F183" s="256" t="s">
        <v>409</v>
      </c>
      <c r="G183" s="257" t="s">
        <v>209</v>
      </c>
      <c r="H183" s="258">
        <v>2</v>
      </c>
      <c r="I183" s="259"/>
      <c r="J183" s="260">
        <f>ROUND(I183*H183,2)</f>
        <v>0</v>
      </c>
      <c r="K183" s="256" t="s">
        <v>156</v>
      </c>
      <c r="L183" s="261"/>
      <c r="M183" s="262" t="s">
        <v>22</v>
      </c>
      <c r="N183" s="263" t="s">
        <v>44</v>
      </c>
      <c r="O183" s="45"/>
      <c r="P183" s="228">
        <f>O183*H183</f>
        <v>0</v>
      </c>
      <c r="Q183" s="228">
        <v>0.059999999999999998</v>
      </c>
      <c r="R183" s="228">
        <f>Q183*H183</f>
        <v>0.12</v>
      </c>
      <c r="S183" s="228">
        <v>0</v>
      </c>
      <c r="T183" s="229">
        <f>S183*H183</f>
        <v>0</v>
      </c>
      <c r="AR183" s="22" t="s">
        <v>210</v>
      </c>
      <c r="AT183" s="22" t="s">
        <v>206</v>
      </c>
      <c r="AU183" s="22" t="s">
        <v>82</v>
      </c>
      <c r="AY183" s="22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150</v>
      </c>
      <c r="BM183" s="22" t="s">
        <v>410</v>
      </c>
    </row>
    <row r="184" s="1" customFormat="1" ht="25.5" customHeight="1">
      <c r="B184" s="44"/>
      <c r="C184" s="219" t="s">
        <v>419</v>
      </c>
      <c r="D184" s="219" t="s">
        <v>146</v>
      </c>
      <c r="E184" s="220" t="s">
        <v>420</v>
      </c>
      <c r="F184" s="221" t="s">
        <v>421</v>
      </c>
      <c r="G184" s="222" t="s">
        <v>209</v>
      </c>
      <c r="H184" s="223">
        <v>2</v>
      </c>
      <c r="I184" s="224"/>
      <c r="J184" s="225">
        <f>ROUND(I184*H184,2)</f>
        <v>0</v>
      </c>
      <c r="K184" s="221" t="s">
        <v>156</v>
      </c>
      <c r="L184" s="70"/>
      <c r="M184" s="226" t="s">
        <v>22</v>
      </c>
      <c r="N184" s="227" t="s">
        <v>44</v>
      </c>
      <c r="O184" s="45"/>
      <c r="P184" s="228">
        <f>O184*H184</f>
        <v>0</v>
      </c>
      <c r="Q184" s="228">
        <v>0.0093600000000000003</v>
      </c>
      <c r="R184" s="228">
        <f>Q184*H184</f>
        <v>0.018720000000000001</v>
      </c>
      <c r="S184" s="228">
        <v>0</v>
      </c>
      <c r="T184" s="229">
        <f>S184*H184</f>
        <v>0</v>
      </c>
      <c r="AR184" s="22" t="s">
        <v>150</v>
      </c>
      <c r="AT184" s="22" t="s">
        <v>146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422</v>
      </c>
    </row>
    <row r="185" s="10" customFormat="1" ht="29.88" customHeight="1">
      <c r="B185" s="203"/>
      <c r="C185" s="204"/>
      <c r="D185" s="205" t="s">
        <v>72</v>
      </c>
      <c r="E185" s="217" t="s">
        <v>184</v>
      </c>
      <c r="F185" s="217" t="s">
        <v>435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SUM(P186:P208)</f>
        <v>0</v>
      </c>
      <c r="Q185" s="211"/>
      <c r="R185" s="212">
        <f>SUM(R186:R208)</f>
        <v>43.906402</v>
      </c>
      <c r="S185" s="211"/>
      <c r="T185" s="213">
        <f>SUM(T186:T208)</f>
        <v>0</v>
      </c>
      <c r="AR185" s="214" t="s">
        <v>24</v>
      </c>
      <c r="AT185" s="215" t="s">
        <v>72</v>
      </c>
      <c r="AU185" s="215" t="s">
        <v>24</v>
      </c>
      <c r="AY185" s="214" t="s">
        <v>144</v>
      </c>
      <c r="BK185" s="216">
        <f>SUM(BK186:BK208)</f>
        <v>0</v>
      </c>
    </row>
    <row r="186" s="1" customFormat="1" ht="25.5" customHeight="1">
      <c r="B186" s="44"/>
      <c r="C186" s="219" t="s">
        <v>643</v>
      </c>
      <c r="D186" s="219" t="s">
        <v>146</v>
      </c>
      <c r="E186" s="220" t="s">
        <v>644</v>
      </c>
      <c r="F186" s="221" t="s">
        <v>645</v>
      </c>
      <c r="G186" s="222" t="s">
        <v>149</v>
      </c>
      <c r="H186" s="223">
        <v>12.300000000000001</v>
      </c>
      <c r="I186" s="224"/>
      <c r="J186" s="225">
        <f>ROUND(I186*H186,2)</f>
        <v>0</v>
      </c>
      <c r="K186" s="221" t="s">
        <v>161</v>
      </c>
      <c r="L186" s="70"/>
      <c r="M186" s="226" t="s">
        <v>22</v>
      </c>
      <c r="N186" s="227" t="s">
        <v>44</v>
      </c>
      <c r="O186" s="45"/>
      <c r="P186" s="228">
        <f>O186*H186</f>
        <v>0</v>
      </c>
      <c r="Q186" s="228">
        <v>0.00011</v>
      </c>
      <c r="R186" s="228">
        <f>Q186*H186</f>
        <v>0.001353</v>
      </c>
      <c r="S186" s="228">
        <v>0</v>
      </c>
      <c r="T186" s="229">
        <f>S186*H186</f>
        <v>0</v>
      </c>
      <c r="AR186" s="22" t="s">
        <v>150</v>
      </c>
      <c r="AT186" s="22" t="s">
        <v>146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646</v>
      </c>
    </row>
    <row r="187" s="11" customFormat="1">
      <c r="B187" s="231"/>
      <c r="C187" s="232"/>
      <c r="D187" s="233" t="s">
        <v>163</v>
      </c>
      <c r="E187" s="234" t="s">
        <v>22</v>
      </c>
      <c r="F187" s="235" t="s">
        <v>647</v>
      </c>
      <c r="G187" s="232"/>
      <c r="H187" s="236">
        <v>12.300000000000001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163</v>
      </c>
      <c r="AU187" s="242" t="s">
        <v>82</v>
      </c>
      <c r="AV187" s="11" t="s">
        <v>82</v>
      </c>
      <c r="AW187" s="11" t="s">
        <v>37</v>
      </c>
      <c r="AX187" s="11" t="s">
        <v>24</v>
      </c>
      <c r="AY187" s="242" t="s">
        <v>144</v>
      </c>
    </row>
    <row r="188" s="1" customFormat="1" ht="25.5" customHeight="1">
      <c r="B188" s="44"/>
      <c r="C188" s="219" t="s">
        <v>648</v>
      </c>
      <c r="D188" s="219" t="s">
        <v>146</v>
      </c>
      <c r="E188" s="220" t="s">
        <v>437</v>
      </c>
      <c r="F188" s="221" t="s">
        <v>438</v>
      </c>
      <c r="G188" s="222" t="s">
        <v>149</v>
      </c>
      <c r="H188" s="223">
        <v>6</v>
      </c>
      <c r="I188" s="224"/>
      <c r="J188" s="225">
        <f>ROUND(I188*H188,2)</f>
        <v>0</v>
      </c>
      <c r="K188" s="221" t="s">
        <v>161</v>
      </c>
      <c r="L188" s="70"/>
      <c r="M188" s="226" t="s">
        <v>22</v>
      </c>
      <c r="N188" s="227" t="s">
        <v>44</v>
      </c>
      <c r="O188" s="45"/>
      <c r="P188" s="228">
        <f>O188*H188</f>
        <v>0</v>
      </c>
      <c r="Q188" s="228">
        <v>0.00013999999999999999</v>
      </c>
      <c r="R188" s="228">
        <f>Q188*H188</f>
        <v>0.00083999999999999993</v>
      </c>
      <c r="S188" s="228">
        <v>0</v>
      </c>
      <c r="T188" s="229">
        <f>S188*H188</f>
        <v>0</v>
      </c>
      <c r="AR188" s="22" t="s">
        <v>150</v>
      </c>
      <c r="AT188" s="22" t="s">
        <v>146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649</v>
      </c>
    </row>
    <row r="189" s="1" customFormat="1" ht="25.5" customHeight="1">
      <c r="B189" s="44"/>
      <c r="C189" s="219" t="s">
        <v>650</v>
      </c>
      <c r="D189" s="219" t="s">
        <v>146</v>
      </c>
      <c r="E189" s="220" t="s">
        <v>651</v>
      </c>
      <c r="F189" s="221" t="s">
        <v>652</v>
      </c>
      <c r="G189" s="222" t="s">
        <v>149</v>
      </c>
      <c r="H189" s="223">
        <v>12.300000000000001</v>
      </c>
      <c r="I189" s="224"/>
      <c r="J189" s="225">
        <f>ROUND(I189*H189,2)</f>
        <v>0</v>
      </c>
      <c r="K189" s="221" t="s">
        <v>161</v>
      </c>
      <c r="L189" s="70"/>
      <c r="M189" s="226" t="s">
        <v>22</v>
      </c>
      <c r="N189" s="227" t="s">
        <v>44</v>
      </c>
      <c r="O189" s="4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AR189" s="22" t="s">
        <v>150</v>
      </c>
      <c r="AT189" s="22" t="s">
        <v>146</v>
      </c>
      <c r="AU189" s="22" t="s">
        <v>82</v>
      </c>
      <c r="AY189" s="22" t="s">
        <v>144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150</v>
      </c>
      <c r="BM189" s="22" t="s">
        <v>653</v>
      </c>
    </row>
    <row r="190" s="11" customFormat="1">
      <c r="B190" s="231"/>
      <c r="C190" s="232"/>
      <c r="D190" s="233" t="s">
        <v>163</v>
      </c>
      <c r="E190" s="234" t="s">
        <v>22</v>
      </c>
      <c r="F190" s="235" t="s">
        <v>654</v>
      </c>
      <c r="G190" s="232"/>
      <c r="H190" s="236">
        <v>12.300000000000001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AT190" s="242" t="s">
        <v>163</v>
      </c>
      <c r="AU190" s="242" t="s">
        <v>82</v>
      </c>
      <c r="AV190" s="11" t="s">
        <v>82</v>
      </c>
      <c r="AW190" s="11" t="s">
        <v>37</v>
      </c>
      <c r="AX190" s="11" t="s">
        <v>24</v>
      </c>
      <c r="AY190" s="242" t="s">
        <v>144</v>
      </c>
    </row>
    <row r="191" s="1" customFormat="1" ht="38.25" customHeight="1">
      <c r="B191" s="44"/>
      <c r="C191" s="219" t="s">
        <v>440</v>
      </c>
      <c r="D191" s="219" t="s">
        <v>146</v>
      </c>
      <c r="E191" s="220" t="s">
        <v>441</v>
      </c>
      <c r="F191" s="221" t="s">
        <v>442</v>
      </c>
      <c r="G191" s="222" t="s">
        <v>149</v>
      </c>
      <c r="H191" s="223">
        <v>107</v>
      </c>
      <c r="I191" s="224"/>
      <c r="J191" s="225">
        <f>ROUND(I191*H191,2)</f>
        <v>0</v>
      </c>
      <c r="K191" s="221" t="s">
        <v>156</v>
      </c>
      <c r="L191" s="70"/>
      <c r="M191" s="226" t="s">
        <v>22</v>
      </c>
      <c r="N191" s="227" t="s">
        <v>44</v>
      </c>
      <c r="O191" s="45"/>
      <c r="P191" s="228">
        <f>O191*H191</f>
        <v>0</v>
      </c>
      <c r="Q191" s="228">
        <v>0.15540000000000001</v>
      </c>
      <c r="R191" s="228">
        <f>Q191*H191</f>
        <v>16.627800000000001</v>
      </c>
      <c r="S191" s="228">
        <v>0</v>
      </c>
      <c r="T191" s="229">
        <f>S191*H191</f>
        <v>0</v>
      </c>
      <c r="AR191" s="22" t="s">
        <v>150</v>
      </c>
      <c r="AT191" s="22" t="s">
        <v>146</v>
      </c>
      <c r="AU191" s="22" t="s">
        <v>82</v>
      </c>
      <c r="AY191" s="22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150</v>
      </c>
      <c r="BM191" s="22" t="s">
        <v>443</v>
      </c>
    </row>
    <row r="192" s="11" customFormat="1">
      <c r="B192" s="231"/>
      <c r="C192" s="232"/>
      <c r="D192" s="233" t="s">
        <v>163</v>
      </c>
      <c r="E192" s="234" t="s">
        <v>22</v>
      </c>
      <c r="F192" s="235" t="s">
        <v>655</v>
      </c>
      <c r="G192" s="232"/>
      <c r="H192" s="236">
        <v>107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163</v>
      </c>
      <c r="AU192" s="242" t="s">
        <v>82</v>
      </c>
      <c r="AV192" s="11" t="s">
        <v>82</v>
      </c>
      <c r="AW192" s="11" t="s">
        <v>37</v>
      </c>
      <c r="AX192" s="11" t="s">
        <v>24</v>
      </c>
      <c r="AY192" s="242" t="s">
        <v>144</v>
      </c>
    </row>
    <row r="193" s="1" customFormat="1" ht="25.5" customHeight="1">
      <c r="B193" s="44"/>
      <c r="C193" s="254" t="s">
        <v>445</v>
      </c>
      <c r="D193" s="254" t="s">
        <v>206</v>
      </c>
      <c r="E193" s="255" t="s">
        <v>446</v>
      </c>
      <c r="F193" s="256" t="s">
        <v>447</v>
      </c>
      <c r="G193" s="257" t="s">
        <v>209</v>
      </c>
      <c r="H193" s="258">
        <v>5.9000000000000004</v>
      </c>
      <c r="I193" s="259"/>
      <c r="J193" s="260">
        <f>ROUND(I193*H193,2)</f>
        <v>0</v>
      </c>
      <c r="K193" s="256" t="s">
        <v>156</v>
      </c>
      <c r="L193" s="261"/>
      <c r="M193" s="262" t="s">
        <v>22</v>
      </c>
      <c r="N193" s="263" t="s">
        <v>44</v>
      </c>
      <c r="O193" s="45"/>
      <c r="P193" s="228">
        <f>O193*H193</f>
        <v>0</v>
      </c>
      <c r="Q193" s="228">
        <v>0.063</v>
      </c>
      <c r="R193" s="228">
        <f>Q193*H193</f>
        <v>0.37170000000000003</v>
      </c>
      <c r="S193" s="228">
        <v>0</v>
      </c>
      <c r="T193" s="229">
        <f>S193*H193</f>
        <v>0</v>
      </c>
      <c r="AR193" s="22" t="s">
        <v>210</v>
      </c>
      <c r="AT193" s="22" t="s">
        <v>206</v>
      </c>
      <c r="AU193" s="22" t="s">
        <v>82</v>
      </c>
      <c r="AY193" s="22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2" t="s">
        <v>24</v>
      </c>
      <c r="BK193" s="230">
        <f>ROUND(I193*H193,2)</f>
        <v>0</v>
      </c>
      <c r="BL193" s="22" t="s">
        <v>150</v>
      </c>
      <c r="BM193" s="22" t="s">
        <v>448</v>
      </c>
    </row>
    <row r="194" s="11" customFormat="1">
      <c r="B194" s="231"/>
      <c r="C194" s="232"/>
      <c r="D194" s="233" t="s">
        <v>163</v>
      </c>
      <c r="E194" s="234" t="s">
        <v>22</v>
      </c>
      <c r="F194" s="235" t="s">
        <v>656</v>
      </c>
      <c r="G194" s="232"/>
      <c r="H194" s="236">
        <v>5.9000000000000004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163</v>
      </c>
      <c r="AU194" s="242" t="s">
        <v>82</v>
      </c>
      <c r="AV194" s="11" t="s">
        <v>82</v>
      </c>
      <c r="AW194" s="11" t="s">
        <v>37</v>
      </c>
      <c r="AX194" s="11" t="s">
        <v>24</v>
      </c>
      <c r="AY194" s="242" t="s">
        <v>144</v>
      </c>
    </row>
    <row r="195" s="1" customFormat="1" ht="25.5" customHeight="1">
      <c r="B195" s="44"/>
      <c r="C195" s="254" t="s">
        <v>450</v>
      </c>
      <c r="D195" s="254" t="s">
        <v>206</v>
      </c>
      <c r="E195" s="255" t="s">
        <v>451</v>
      </c>
      <c r="F195" s="256" t="s">
        <v>452</v>
      </c>
      <c r="G195" s="257" t="s">
        <v>209</v>
      </c>
      <c r="H195" s="258">
        <v>2</v>
      </c>
      <c r="I195" s="259"/>
      <c r="J195" s="260">
        <f>ROUND(I195*H195,2)</f>
        <v>0</v>
      </c>
      <c r="K195" s="256" t="s">
        <v>156</v>
      </c>
      <c r="L195" s="261"/>
      <c r="M195" s="262" t="s">
        <v>22</v>
      </c>
      <c r="N195" s="263" t="s">
        <v>44</v>
      </c>
      <c r="O195" s="45"/>
      <c r="P195" s="228">
        <f>O195*H195</f>
        <v>0</v>
      </c>
      <c r="Q195" s="228">
        <v>0.071999999999999995</v>
      </c>
      <c r="R195" s="228">
        <f>Q195*H195</f>
        <v>0.14399999999999999</v>
      </c>
      <c r="S195" s="228">
        <v>0</v>
      </c>
      <c r="T195" s="229">
        <f>S195*H195</f>
        <v>0</v>
      </c>
      <c r="AR195" s="22" t="s">
        <v>210</v>
      </c>
      <c r="AT195" s="22" t="s">
        <v>206</v>
      </c>
      <c r="AU195" s="22" t="s">
        <v>82</v>
      </c>
      <c r="AY195" s="22" t="s">
        <v>144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2" t="s">
        <v>24</v>
      </c>
      <c r="BK195" s="230">
        <f>ROUND(I195*H195,2)</f>
        <v>0</v>
      </c>
      <c r="BL195" s="22" t="s">
        <v>150</v>
      </c>
      <c r="BM195" s="22" t="s">
        <v>453</v>
      </c>
    </row>
    <row r="196" s="11" customFormat="1">
      <c r="B196" s="231"/>
      <c r="C196" s="232"/>
      <c r="D196" s="233" t="s">
        <v>163</v>
      </c>
      <c r="E196" s="234" t="s">
        <v>22</v>
      </c>
      <c r="F196" s="235" t="s">
        <v>657</v>
      </c>
      <c r="G196" s="232"/>
      <c r="H196" s="236">
        <v>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163</v>
      </c>
      <c r="AU196" s="242" t="s">
        <v>82</v>
      </c>
      <c r="AV196" s="11" t="s">
        <v>82</v>
      </c>
      <c r="AW196" s="11" t="s">
        <v>37</v>
      </c>
      <c r="AX196" s="11" t="s">
        <v>24</v>
      </c>
      <c r="AY196" s="242" t="s">
        <v>144</v>
      </c>
    </row>
    <row r="197" s="1" customFormat="1" ht="25.5" customHeight="1">
      <c r="B197" s="44"/>
      <c r="C197" s="254" t="s">
        <v>455</v>
      </c>
      <c r="D197" s="254" t="s">
        <v>206</v>
      </c>
      <c r="E197" s="255" t="s">
        <v>456</v>
      </c>
      <c r="F197" s="256" t="s">
        <v>457</v>
      </c>
      <c r="G197" s="257" t="s">
        <v>209</v>
      </c>
      <c r="H197" s="258">
        <v>99.099999999999994</v>
      </c>
      <c r="I197" s="259"/>
      <c r="J197" s="260">
        <f>ROUND(I197*H197,2)</f>
        <v>0</v>
      </c>
      <c r="K197" s="256" t="s">
        <v>156</v>
      </c>
      <c r="L197" s="261"/>
      <c r="M197" s="262" t="s">
        <v>22</v>
      </c>
      <c r="N197" s="263" t="s">
        <v>44</v>
      </c>
      <c r="O197" s="45"/>
      <c r="P197" s="228">
        <f>O197*H197</f>
        <v>0</v>
      </c>
      <c r="Q197" s="228">
        <v>0.085999999999999993</v>
      </c>
      <c r="R197" s="228">
        <f>Q197*H197</f>
        <v>8.5225999999999988</v>
      </c>
      <c r="S197" s="228">
        <v>0</v>
      </c>
      <c r="T197" s="229">
        <f>S197*H197</f>
        <v>0</v>
      </c>
      <c r="AR197" s="22" t="s">
        <v>210</v>
      </c>
      <c r="AT197" s="22" t="s">
        <v>206</v>
      </c>
      <c r="AU197" s="22" t="s">
        <v>82</v>
      </c>
      <c r="AY197" s="22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24</v>
      </c>
      <c r="BK197" s="230">
        <f>ROUND(I197*H197,2)</f>
        <v>0</v>
      </c>
      <c r="BL197" s="22" t="s">
        <v>150</v>
      </c>
      <c r="BM197" s="22" t="s">
        <v>458</v>
      </c>
    </row>
    <row r="198" s="11" customFormat="1">
      <c r="B198" s="231"/>
      <c r="C198" s="232"/>
      <c r="D198" s="233" t="s">
        <v>163</v>
      </c>
      <c r="E198" s="234" t="s">
        <v>22</v>
      </c>
      <c r="F198" s="235" t="s">
        <v>658</v>
      </c>
      <c r="G198" s="232"/>
      <c r="H198" s="236">
        <v>99.099999999999994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163</v>
      </c>
      <c r="AU198" s="242" t="s">
        <v>82</v>
      </c>
      <c r="AV198" s="11" t="s">
        <v>82</v>
      </c>
      <c r="AW198" s="11" t="s">
        <v>37</v>
      </c>
      <c r="AX198" s="11" t="s">
        <v>24</v>
      </c>
      <c r="AY198" s="242" t="s">
        <v>144</v>
      </c>
    </row>
    <row r="199" s="1" customFormat="1" ht="38.25" customHeight="1">
      <c r="B199" s="44"/>
      <c r="C199" s="219" t="s">
        <v>460</v>
      </c>
      <c r="D199" s="219" t="s">
        <v>146</v>
      </c>
      <c r="E199" s="220" t="s">
        <v>461</v>
      </c>
      <c r="F199" s="221" t="s">
        <v>462</v>
      </c>
      <c r="G199" s="222" t="s">
        <v>149</v>
      </c>
      <c r="H199" s="223">
        <v>102.7</v>
      </c>
      <c r="I199" s="224"/>
      <c r="J199" s="225">
        <f>ROUND(I199*H199,2)</f>
        <v>0</v>
      </c>
      <c r="K199" s="221" t="s">
        <v>156</v>
      </c>
      <c r="L199" s="70"/>
      <c r="M199" s="226" t="s">
        <v>22</v>
      </c>
      <c r="N199" s="227" t="s">
        <v>44</v>
      </c>
      <c r="O199" s="45"/>
      <c r="P199" s="228">
        <f>O199*H199</f>
        <v>0</v>
      </c>
      <c r="Q199" s="228">
        <v>0.1295</v>
      </c>
      <c r="R199" s="228">
        <f>Q199*H199</f>
        <v>13.299650000000002</v>
      </c>
      <c r="S199" s="228">
        <v>0</v>
      </c>
      <c r="T199" s="229">
        <f>S199*H199</f>
        <v>0</v>
      </c>
      <c r="AR199" s="22" t="s">
        <v>150</v>
      </c>
      <c r="AT199" s="22" t="s">
        <v>146</v>
      </c>
      <c r="AU199" s="22" t="s">
        <v>82</v>
      </c>
      <c r="AY199" s="22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150</v>
      </c>
      <c r="BM199" s="22" t="s">
        <v>463</v>
      </c>
    </row>
    <row r="200" s="11" customFormat="1">
      <c r="B200" s="231"/>
      <c r="C200" s="232"/>
      <c r="D200" s="233" t="s">
        <v>163</v>
      </c>
      <c r="E200" s="234" t="s">
        <v>22</v>
      </c>
      <c r="F200" s="235" t="s">
        <v>659</v>
      </c>
      <c r="G200" s="232"/>
      <c r="H200" s="236">
        <v>102.7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163</v>
      </c>
      <c r="AU200" s="242" t="s">
        <v>82</v>
      </c>
      <c r="AV200" s="11" t="s">
        <v>82</v>
      </c>
      <c r="AW200" s="11" t="s">
        <v>37</v>
      </c>
      <c r="AX200" s="11" t="s">
        <v>24</v>
      </c>
      <c r="AY200" s="242" t="s">
        <v>144</v>
      </c>
    </row>
    <row r="201" s="1" customFormat="1" ht="38.25" customHeight="1">
      <c r="B201" s="44"/>
      <c r="C201" s="254" t="s">
        <v>465</v>
      </c>
      <c r="D201" s="254" t="s">
        <v>206</v>
      </c>
      <c r="E201" s="255" t="s">
        <v>466</v>
      </c>
      <c r="F201" s="256" t="s">
        <v>467</v>
      </c>
      <c r="G201" s="257" t="s">
        <v>209</v>
      </c>
      <c r="H201" s="258">
        <v>205.40000000000001</v>
      </c>
      <c r="I201" s="259"/>
      <c r="J201" s="260">
        <f>ROUND(I201*H201,2)</f>
        <v>0</v>
      </c>
      <c r="K201" s="256" t="s">
        <v>156</v>
      </c>
      <c r="L201" s="261"/>
      <c r="M201" s="262" t="s">
        <v>22</v>
      </c>
      <c r="N201" s="263" t="s">
        <v>44</v>
      </c>
      <c r="O201" s="45"/>
      <c r="P201" s="228">
        <f>O201*H201</f>
        <v>0</v>
      </c>
      <c r="Q201" s="228">
        <v>0.024</v>
      </c>
      <c r="R201" s="228">
        <f>Q201*H201</f>
        <v>4.9296000000000006</v>
      </c>
      <c r="S201" s="228">
        <v>0</v>
      </c>
      <c r="T201" s="229">
        <f>S201*H201</f>
        <v>0</v>
      </c>
      <c r="AR201" s="22" t="s">
        <v>210</v>
      </c>
      <c r="AT201" s="22" t="s">
        <v>206</v>
      </c>
      <c r="AU201" s="22" t="s">
        <v>82</v>
      </c>
      <c r="AY201" s="22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150</v>
      </c>
      <c r="BM201" s="22" t="s">
        <v>468</v>
      </c>
    </row>
    <row r="202" s="1" customFormat="1" ht="38.25" customHeight="1">
      <c r="B202" s="44"/>
      <c r="C202" s="219" t="s">
        <v>469</v>
      </c>
      <c r="D202" s="219" t="s">
        <v>146</v>
      </c>
      <c r="E202" s="220" t="s">
        <v>470</v>
      </c>
      <c r="F202" s="221" t="s">
        <v>471</v>
      </c>
      <c r="G202" s="222" t="s">
        <v>149</v>
      </c>
      <c r="H202" s="223">
        <v>1.3999999999999999</v>
      </c>
      <c r="I202" s="224"/>
      <c r="J202" s="225">
        <f>ROUND(I202*H202,2)</f>
        <v>0</v>
      </c>
      <c r="K202" s="221" t="s">
        <v>156</v>
      </c>
      <c r="L202" s="70"/>
      <c r="M202" s="226" t="s">
        <v>22</v>
      </c>
      <c r="N202" s="227" t="s">
        <v>44</v>
      </c>
      <c r="O202" s="45"/>
      <c r="P202" s="228">
        <f>O202*H202</f>
        <v>0</v>
      </c>
      <c r="Q202" s="228">
        <v>5.0000000000000002E-05</v>
      </c>
      <c r="R202" s="228">
        <f>Q202*H202</f>
        <v>6.9999999999999994E-05</v>
      </c>
      <c r="S202" s="228">
        <v>0</v>
      </c>
      <c r="T202" s="229">
        <f>S202*H202</f>
        <v>0</v>
      </c>
      <c r="AR202" s="22" t="s">
        <v>150</v>
      </c>
      <c r="AT202" s="22" t="s">
        <v>146</v>
      </c>
      <c r="AU202" s="22" t="s">
        <v>82</v>
      </c>
      <c r="AY202" s="22" t="s">
        <v>144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150</v>
      </c>
      <c r="BM202" s="22" t="s">
        <v>472</v>
      </c>
    </row>
    <row r="203" s="11" customFormat="1">
      <c r="B203" s="231"/>
      <c r="C203" s="232"/>
      <c r="D203" s="233" t="s">
        <v>163</v>
      </c>
      <c r="E203" s="234" t="s">
        <v>22</v>
      </c>
      <c r="F203" s="235" t="s">
        <v>660</v>
      </c>
      <c r="G203" s="232"/>
      <c r="H203" s="236">
        <v>1.3999999999999999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AT203" s="242" t="s">
        <v>163</v>
      </c>
      <c r="AU203" s="242" t="s">
        <v>82</v>
      </c>
      <c r="AV203" s="11" t="s">
        <v>82</v>
      </c>
      <c r="AW203" s="11" t="s">
        <v>37</v>
      </c>
      <c r="AX203" s="11" t="s">
        <v>24</v>
      </c>
      <c r="AY203" s="242" t="s">
        <v>144</v>
      </c>
    </row>
    <row r="204" s="1" customFormat="1" ht="25.5" customHeight="1">
      <c r="B204" s="44"/>
      <c r="C204" s="219" t="s">
        <v>661</v>
      </c>
      <c r="D204" s="219" t="s">
        <v>146</v>
      </c>
      <c r="E204" s="220" t="s">
        <v>662</v>
      </c>
      <c r="F204" s="221" t="s">
        <v>663</v>
      </c>
      <c r="G204" s="222" t="s">
        <v>155</v>
      </c>
      <c r="H204" s="223">
        <v>18.699999999999999</v>
      </c>
      <c r="I204" s="224"/>
      <c r="J204" s="225">
        <f>ROUND(I204*H204,2)</f>
        <v>0</v>
      </c>
      <c r="K204" s="221" t="s">
        <v>161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0.00046999999999999999</v>
      </c>
      <c r="R204" s="228">
        <f>Q204*H204</f>
        <v>0.0087889999999999999</v>
      </c>
      <c r="S204" s="228">
        <v>0</v>
      </c>
      <c r="T204" s="229">
        <f>S204*H204</f>
        <v>0</v>
      </c>
      <c r="AR204" s="22" t="s">
        <v>150</v>
      </c>
      <c r="AT204" s="22" t="s">
        <v>146</v>
      </c>
      <c r="AU204" s="22" t="s">
        <v>82</v>
      </c>
      <c r="AY204" s="22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150</v>
      </c>
      <c r="BM204" s="22" t="s">
        <v>664</v>
      </c>
    </row>
    <row r="205" s="11" customFormat="1">
      <c r="B205" s="231"/>
      <c r="C205" s="232"/>
      <c r="D205" s="233" t="s">
        <v>163</v>
      </c>
      <c r="E205" s="234" t="s">
        <v>22</v>
      </c>
      <c r="F205" s="235" t="s">
        <v>665</v>
      </c>
      <c r="G205" s="232"/>
      <c r="H205" s="236">
        <v>18.699999999999999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163</v>
      </c>
      <c r="AU205" s="242" t="s">
        <v>82</v>
      </c>
      <c r="AV205" s="11" t="s">
        <v>82</v>
      </c>
      <c r="AW205" s="11" t="s">
        <v>37</v>
      </c>
      <c r="AX205" s="11" t="s">
        <v>24</v>
      </c>
      <c r="AY205" s="242" t="s">
        <v>144</v>
      </c>
    </row>
    <row r="206" s="1" customFormat="1" ht="25.5" customHeight="1">
      <c r="B206" s="44"/>
      <c r="C206" s="219" t="s">
        <v>473</v>
      </c>
      <c r="D206" s="219" t="s">
        <v>146</v>
      </c>
      <c r="E206" s="220" t="s">
        <v>474</v>
      </c>
      <c r="F206" s="221" t="s">
        <v>475</v>
      </c>
      <c r="G206" s="222" t="s">
        <v>149</v>
      </c>
      <c r="H206" s="223">
        <v>135.19999999999999</v>
      </c>
      <c r="I206" s="224"/>
      <c r="J206" s="225">
        <f>ROUND(I206*H206,2)</f>
        <v>0</v>
      </c>
      <c r="K206" s="221" t="s">
        <v>156</v>
      </c>
      <c r="L206" s="70"/>
      <c r="M206" s="226" t="s">
        <v>22</v>
      </c>
      <c r="N206" s="227" t="s">
        <v>44</v>
      </c>
      <c r="O206" s="4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2" t="s">
        <v>150</v>
      </c>
      <c r="AT206" s="22" t="s">
        <v>146</v>
      </c>
      <c r="AU206" s="22" t="s">
        <v>82</v>
      </c>
      <c r="AY206" s="22" t="s">
        <v>144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24</v>
      </c>
      <c r="BK206" s="230">
        <f>ROUND(I206*H206,2)</f>
        <v>0</v>
      </c>
      <c r="BL206" s="22" t="s">
        <v>150</v>
      </c>
      <c r="BM206" s="22" t="s">
        <v>476</v>
      </c>
    </row>
    <row r="207" s="11" customFormat="1">
      <c r="B207" s="231"/>
      <c r="C207" s="232"/>
      <c r="D207" s="233" t="s">
        <v>163</v>
      </c>
      <c r="E207" s="234" t="s">
        <v>22</v>
      </c>
      <c r="F207" s="235" t="s">
        <v>666</v>
      </c>
      <c r="G207" s="232"/>
      <c r="H207" s="236">
        <v>135.19999999999999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163</v>
      </c>
      <c r="AU207" s="242" t="s">
        <v>82</v>
      </c>
      <c r="AV207" s="11" t="s">
        <v>82</v>
      </c>
      <c r="AW207" s="11" t="s">
        <v>37</v>
      </c>
      <c r="AX207" s="11" t="s">
        <v>24</v>
      </c>
      <c r="AY207" s="242" t="s">
        <v>144</v>
      </c>
    </row>
    <row r="208" s="1" customFormat="1" ht="38.25" customHeight="1">
      <c r="B208" s="44"/>
      <c r="C208" s="219" t="s">
        <v>667</v>
      </c>
      <c r="D208" s="219" t="s">
        <v>146</v>
      </c>
      <c r="E208" s="220" t="s">
        <v>668</v>
      </c>
      <c r="F208" s="221" t="s">
        <v>669</v>
      </c>
      <c r="G208" s="222" t="s">
        <v>155</v>
      </c>
      <c r="H208" s="223">
        <v>7.4000000000000004</v>
      </c>
      <c r="I208" s="224"/>
      <c r="J208" s="225">
        <f>ROUND(I208*H208,2)</f>
        <v>0</v>
      </c>
      <c r="K208" s="221" t="s">
        <v>161</v>
      </c>
      <c r="L208" s="70"/>
      <c r="M208" s="226" t="s">
        <v>22</v>
      </c>
      <c r="N208" s="227" t="s">
        <v>44</v>
      </c>
      <c r="O208" s="45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AR208" s="22" t="s">
        <v>150</v>
      </c>
      <c r="AT208" s="22" t="s">
        <v>146</v>
      </c>
      <c r="AU208" s="22" t="s">
        <v>82</v>
      </c>
      <c r="AY208" s="22" t="s">
        <v>144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24</v>
      </c>
      <c r="BK208" s="230">
        <f>ROUND(I208*H208,2)</f>
        <v>0</v>
      </c>
      <c r="BL208" s="22" t="s">
        <v>150</v>
      </c>
      <c r="BM208" s="22" t="s">
        <v>670</v>
      </c>
    </row>
    <row r="209" s="10" customFormat="1" ht="29.88" customHeight="1">
      <c r="B209" s="203"/>
      <c r="C209" s="204"/>
      <c r="D209" s="205" t="s">
        <v>72</v>
      </c>
      <c r="E209" s="217" t="s">
        <v>515</v>
      </c>
      <c r="F209" s="217" t="s">
        <v>516</v>
      </c>
      <c r="G209" s="204"/>
      <c r="H209" s="204"/>
      <c r="I209" s="207"/>
      <c r="J209" s="218">
        <f>BK209</f>
        <v>0</v>
      </c>
      <c r="K209" s="204"/>
      <c r="L209" s="209"/>
      <c r="M209" s="210"/>
      <c r="N209" s="211"/>
      <c r="O209" s="211"/>
      <c r="P209" s="212">
        <f>SUM(P210:P223)</f>
        <v>0</v>
      </c>
      <c r="Q209" s="211"/>
      <c r="R209" s="212">
        <f>SUM(R210:R223)</f>
        <v>0</v>
      </c>
      <c r="S209" s="211"/>
      <c r="T209" s="213">
        <f>SUM(T210:T223)</f>
        <v>0</v>
      </c>
      <c r="AR209" s="214" t="s">
        <v>24</v>
      </c>
      <c r="AT209" s="215" t="s">
        <v>72</v>
      </c>
      <c r="AU209" s="215" t="s">
        <v>24</v>
      </c>
      <c r="AY209" s="214" t="s">
        <v>144</v>
      </c>
      <c r="BK209" s="216">
        <f>SUM(BK210:BK223)</f>
        <v>0</v>
      </c>
    </row>
    <row r="210" s="1" customFormat="1" ht="25.5" customHeight="1">
      <c r="B210" s="44"/>
      <c r="C210" s="219" t="s">
        <v>517</v>
      </c>
      <c r="D210" s="219" t="s">
        <v>146</v>
      </c>
      <c r="E210" s="220" t="s">
        <v>518</v>
      </c>
      <c r="F210" s="221" t="s">
        <v>519</v>
      </c>
      <c r="G210" s="222" t="s">
        <v>248</v>
      </c>
      <c r="H210" s="223">
        <v>56.68</v>
      </c>
      <c r="I210" s="224"/>
      <c r="J210" s="225">
        <f>ROUND(I210*H210,2)</f>
        <v>0</v>
      </c>
      <c r="K210" s="221" t="s">
        <v>156</v>
      </c>
      <c r="L210" s="70"/>
      <c r="M210" s="226" t="s">
        <v>22</v>
      </c>
      <c r="N210" s="227" t="s">
        <v>44</v>
      </c>
      <c r="O210" s="45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AR210" s="22" t="s">
        <v>150</v>
      </c>
      <c r="AT210" s="22" t="s">
        <v>146</v>
      </c>
      <c r="AU210" s="22" t="s">
        <v>82</v>
      </c>
      <c r="AY210" s="22" t="s">
        <v>144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150</v>
      </c>
      <c r="BM210" s="22" t="s">
        <v>520</v>
      </c>
    </row>
    <row r="211" s="11" customFormat="1">
      <c r="B211" s="231"/>
      <c r="C211" s="232"/>
      <c r="D211" s="233" t="s">
        <v>163</v>
      </c>
      <c r="E211" s="234" t="s">
        <v>22</v>
      </c>
      <c r="F211" s="235" t="s">
        <v>671</v>
      </c>
      <c r="G211" s="232"/>
      <c r="H211" s="236">
        <v>56.68</v>
      </c>
      <c r="I211" s="237"/>
      <c r="J211" s="232"/>
      <c r="K211" s="232"/>
      <c r="L211" s="238"/>
      <c r="M211" s="239"/>
      <c r="N211" s="240"/>
      <c r="O211" s="240"/>
      <c r="P211" s="240"/>
      <c r="Q211" s="240"/>
      <c r="R211" s="240"/>
      <c r="S211" s="240"/>
      <c r="T211" s="241"/>
      <c r="AT211" s="242" t="s">
        <v>163</v>
      </c>
      <c r="AU211" s="242" t="s">
        <v>82</v>
      </c>
      <c r="AV211" s="11" t="s">
        <v>82</v>
      </c>
      <c r="AW211" s="11" t="s">
        <v>37</v>
      </c>
      <c r="AX211" s="11" t="s">
        <v>24</v>
      </c>
      <c r="AY211" s="242" t="s">
        <v>144</v>
      </c>
    </row>
    <row r="212" s="1" customFormat="1" ht="25.5" customHeight="1">
      <c r="B212" s="44"/>
      <c r="C212" s="219" t="s">
        <v>522</v>
      </c>
      <c r="D212" s="219" t="s">
        <v>146</v>
      </c>
      <c r="E212" s="220" t="s">
        <v>523</v>
      </c>
      <c r="F212" s="221" t="s">
        <v>524</v>
      </c>
      <c r="G212" s="222" t="s">
        <v>248</v>
      </c>
      <c r="H212" s="223">
        <v>1246.96</v>
      </c>
      <c r="I212" s="224"/>
      <c r="J212" s="225">
        <f>ROUND(I212*H212,2)</f>
        <v>0</v>
      </c>
      <c r="K212" s="221" t="s">
        <v>156</v>
      </c>
      <c r="L212" s="70"/>
      <c r="M212" s="226" t="s">
        <v>22</v>
      </c>
      <c r="N212" s="227" t="s">
        <v>44</v>
      </c>
      <c r="O212" s="45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AR212" s="22" t="s">
        <v>150</v>
      </c>
      <c r="AT212" s="22" t="s">
        <v>146</v>
      </c>
      <c r="AU212" s="22" t="s">
        <v>82</v>
      </c>
      <c r="AY212" s="22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150</v>
      </c>
      <c r="BM212" s="22" t="s">
        <v>525</v>
      </c>
    </row>
    <row r="213" s="11" customFormat="1">
      <c r="B213" s="231"/>
      <c r="C213" s="232"/>
      <c r="D213" s="233" t="s">
        <v>163</v>
      </c>
      <c r="E213" s="234" t="s">
        <v>22</v>
      </c>
      <c r="F213" s="235" t="s">
        <v>672</v>
      </c>
      <c r="G213" s="232"/>
      <c r="H213" s="236">
        <v>1246.96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163</v>
      </c>
      <c r="AU213" s="242" t="s">
        <v>82</v>
      </c>
      <c r="AV213" s="11" t="s">
        <v>82</v>
      </c>
      <c r="AW213" s="11" t="s">
        <v>37</v>
      </c>
      <c r="AX213" s="11" t="s">
        <v>24</v>
      </c>
      <c r="AY213" s="242" t="s">
        <v>144</v>
      </c>
    </row>
    <row r="214" s="1" customFormat="1" ht="25.5" customHeight="1">
      <c r="B214" s="44"/>
      <c r="C214" s="219" t="s">
        <v>527</v>
      </c>
      <c r="D214" s="219" t="s">
        <v>146</v>
      </c>
      <c r="E214" s="220" t="s">
        <v>528</v>
      </c>
      <c r="F214" s="221" t="s">
        <v>529</v>
      </c>
      <c r="G214" s="222" t="s">
        <v>248</v>
      </c>
      <c r="H214" s="223">
        <v>49.698</v>
      </c>
      <c r="I214" s="224"/>
      <c r="J214" s="225">
        <f>ROUND(I214*H214,2)</f>
        <v>0</v>
      </c>
      <c r="K214" s="221" t="s">
        <v>156</v>
      </c>
      <c r="L214" s="70"/>
      <c r="M214" s="226" t="s">
        <v>22</v>
      </c>
      <c r="N214" s="227" t="s">
        <v>44</v>
      </c>
      <c r="O214" s="45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AR214" s="22" t="s">
        <v>150</v>
      </c>
      <c r="AT214" s="22" t="s">
        <v>146</v>
      </c>
      <c r="AU214" s="22" t="s">
        <v>82</v>
      </c>
      <c r="AY214" s="22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150</v>
      </c>
      <c r="BM214" s="22" t="s">
        <v>530</v>
      </c>
    </row>
    <row r="215" s="11" customFormat="1">
      <c r="B215" s="231"/>
      <c r="C215" s="232"/>
      <c r="D215" s="233" t="s">
        <v>163</v>
      </c>
      <c r="E215" s="234" t="s">
        <v>22</v>
      </c>
      <c r="F215" s="235" t="s">
        <v>673</v>
      </c>
      <c r="G215" s="232"/>
      <c r="H215" s="236">
        <v>49.698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163</v>
      </c>
      <c r="AU215" s="242" t="s">
        <v>82</v>
      </c>
      <c r="AV215" s="11" t="s">
        <v>82</v>
      </c>
      <c r="AW215" s="11" t="s">
        <v>37</v>
      </c>
      <c r="AX215" s="11" t="s">
        <v>24</v>
      </c>
      <c r="AY215" s="242" t="s">
        <v>144</v>
      </c>
    </row>
    <row r="216" s="1" customFormat="1" ht="25.5" customHeight="1">
      <c r="B216" s="44"/>
      <c r="C216" s="219" t="s">
        <v>532</v>
      </c>
      <c r="D216" s="219" t="s">
        <v>146</v>
      </c>
      <c r="E216" s="220" t="s">
        <v>533</v>
      </c>
      <c r="F216" s="221" t="s">
        <v>524</v>
      </c>
      <c r="G216" s="222" t="s">
        <v>248</v>
      </c>
      <c r="H216" s="223">
        <v>1093.356</v>
      </c>
      <c r="I216" s="224"/>
      <c r="J216" s="225">
        <f>ROUND(I216*H216,2)</f>
        <v>0</v>
      </c>
      <c r="K216" s="221" t="s">
        <v>156</v>
      </c>
      <c r="L216" s="70"/>
      <c r="M216" s="226" t="s">
        <v>22</v>
      </c>
      <c r="N216" s="227" t="s">
        <v>44</v>
      </c>
      <c r="O216" s="45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AR216" s="22" t="s">
        <v>150</v>
      </c>
      <c r="AT216" s="22" t="s">
        <v>146</v>
      </c>
      <c r="AU216" s="22" t="s">
        <v>82</v>
      </c>
      <c r="AY216" s="22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150</v>
      </c>
      <c r="BM216" s="22" t="s">
        <v>534</v>
      </c>
    </row>
    <row r="217" s="11" customFormat="1">
      <c r="B217" s="231"/>
      <c r="C217" s="232"/>
      <c r="D217" s="233" t="s">
        <v>163</v>
      </c>
      <c r="E217" s="234" t="s">
        <v>22</v>
      </c>
      <c r="F217" s="235" t="s">
        <v>674</v>
      </c>
      <c r="G217" s="232"/>
      <c r="H217" s="236">
        <v>1093.356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163</v>
      </c>
      <c r="AU217" s="242" t="s">
        <v>82</v>
      </c>
      <c r="AV217" s="11" t="s">
        <v>82</v>
      </c>
      <c r="AW217" s="11" t="s">
        <v>37</v>
      </c>
      <c r="AX217" s="11" t="s">
        <v>24</v>
      </c>
      <c r="AY217" s="242" t="s">
        <v>144</v>
      </c>
    </row>
    <row r="218" s="1" customFormat="1" ht="16.5" customHeight="1">
      <c r="B218" s="44"/>
      <c r="C218" s="219" t="s">
        <v>536</v>
      </c>
      <c r="D218" s="219" t="s">
        <v>146</v>
      </c>
      <c r="E218" s="220" t="s">
        <v>537</v>
      </c>
      <c r="F218" s="221" t="s">
        <v>538</v>
      </c>
      <c r="G218" s="222" t="s">
        <v>248</v>
      </c>
      <c r="H218" s="223">
        <v>4.5800000000000001</v>
      </c>
      <c r="I218" s="224"/>
      <c r="J218" s="225">
        <f>ROUND(I218*H218,2)</f>
        <v>0</v>
      </c>
      <c r="K218" s="221" t="s">
        <v>156</v>
      </c>
      <c r="L218" s="70"/>
      <c r="M218" s="226" t="s">
        <v>22</v>
      </c>
      <c r="N218" s="227" t="s">
        <v>44</v>
      </c>
      <c r="O218" s="45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AR218" s="22" t="s">
        <v>150</v>
      </c>
      <c r="AT218" s="22" t="s">
        <v>146</v>
      </c>
      <c r="AU218" s="22" t="s">
        <v>82</v>
      </c>
      <c r="AY218" s="22" t="s">
        <v>144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150</v>
      </c>
      <c r="BM218" s="22" t="s">
        <v>539</v>
      </c>
    </row>
    <row r="219" s="11" customFormat="1">
      <c r="B219" s="231"/>
      <c r="C219" s="232"/>
      <c r="D219" s="233" t="s">
        <v>163</v>
      </c>
      <c r="E219" s="234" t="s">
        <v>22</v>
      </c>
      <c r="F219" s="235" t="s">
        <v>675</v>
      </c>
      <c r="G219" s="232"/>
      <c r="H219" s="236">
        <v>4.5800000000000001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163</v>
      </c>
      <c r="AU219" s="242" t="s">
        <v>82</v>
      </c>
      <c r="AV219" s="11" t="s">
        <v>82</v>
      </c>
      <c r="AW219" s="11" t="s">
        <v>37</v>
      </c>
      <c r="AX219" s="11" t="s">
        <v>24</v>
      </c>
      <c r="AY219" s="242" t="s">
        <v>144</v>
      </c>
    </row>
    <row r="220" s="1" customFormat="1" ht="25.5" customHeight="1">
      <c r="B220" s="44"/>
      <c r="C220" s="219" t="s">
        <v>541</v>
      </c>
      <c r="D220" s="219" t="s">
        <v>146</v>
      </c>
      <c r="E220" s="220" t="s">
        <v>542</v>
      </c>
      <c r="F220" s="221" t="s">
        <v>543</v>
      </c>
      <c r="G220" s="222" t="s">
        <v>248</v>
      </c>
      <c r="H220" s="223">
        <v>45.118000000000002</v>
      </c>
      <c r="I220" s="224"/>
      <c r="J220" s="225">
        <f>ROUND(I220*H220,2)</f>
        <v>0</v>
      </c>
      <c r="K220" s="221" t="s">
        <v>156</v>
      </c>
      <c r="L220" s="70"/>
      <c r="M220" s="226" t="s">
        <v>22</v>
      </c>
      <c r="N220" s="227" t="s">
        <v>44</v>
      </c>
      <c r="O220" s="45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AR220" s="22" t="s">
        <v>150</v>
      </c>
      <c r="AT220" s="22" t="s">
        <v>146</v>
      </c>
      <c r="AU220" s="22" t="s">
        <v>82</v>
      </c>
      <c r="AY220" s="22" t="s">
        <v>144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24</v>
      </c>
      <c r="BK220" s="230">
        <f>ROUND(I220*H220,2)</f>
        <v>0</v>
      </c>
      <c r="BL220" s="22" t="s">
        <v>150</v>
      </c>
      <c r="BM220" s="22" t="s">
        <v>544</v>
      </c>
    </row>
    <row r="221" s="11" customFormat="1">
      <c r="B221" s="231"/>
      <c r="C221" s="232"/>
      <c r="D221" s="233" t="s">
        <v>163</v>
      </c>
      <c r="E221" s="234" t="s">
        <v>22</v>
      </c>
      <c r="F221" s="235" t="s">
        <v>676</v>
      </c>
      <c r="G221" s="232"/>
      <c r="H221" s="236">
        <v>45.118000000000002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AT221" s="242" t="s">
        <v>163</v>
      </c>
      <c r="AU221" s="242" t="s">
        <v>82</v>
      </c>
      <c r="AV221" s="11" t="s">
        <v>82</v>
      </c>
      <c r="AW221" s="11" t="s">
        <v>37</v>
      </c>
      <c r="AX221" s="11" t="s">
        <v>24</v>
      </c>
      <c r="AY221" s="242" t="s">
        <v>144</v>
      </c>
    </row>
    <row r="222" s="1" customFormat="1" ht="16.5" customHeight="1">
      <c r="B222" s="44"/>
      <c r="C222" s="219" t="s">
        <v>546</v>
      </c>
      <c r="D222" s="219" t="s">
        <v>146</v>
      </c>
      <c r="E222" s="220" t="s">
        <v>547</v>
      </c>
      <c r="F222" s="221" t="s">
        <v>548</v>
      </c>
      <c r="G222" s="222" t="s">
        <v>248</v>
      </c>
      <c r="H222" s="223">
        <v>56.68</v>
      </c>
      <c r="I222" s="224"/>
      <c r="J222" s="225">
        <f>ROUND(I222*H222,2)</f>
        <v>0</v>
      </c>
      <c r="K222" s="221" t="s">
        <v>156</v>
      </c>
      <c r="L222" s="70"/>
      <c r="M222" s="226" t="s">
        <v>22</v>
      </c>
      <c r="N222" s="227" t="s">
        <v>44</v>
      </c>
      <c r="O222" s="4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AR222" s="22" t="s">
        <v>150</v>
      </c>
      <c r="AT222" s="22" t="s">
        <v>146</v>
      </c>
      <c r="AU222" s="22" t="s">
        <v>82</v>
      </c>
      <c r="AY222" s="22" t="s">
        <v>144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24</v>
      </c>
      <c r="BK222" s="230">
        <f>ROUND(I222*H222,2)</f>
        <v>0</v>
      </c>
      <c r="BL222" s="22" t="s">
        <v>150</v>
      </c>
      <c r="BM222" s="22" t="s">
        <v>549</v>
      </c>
    </row>
    <row r="223" s="11" customFormat="1">
      <c r="B223" s="231"/>
      <c r="C223" s="232"/>
      <c r="D223" s="233" t="s">
        <v>163</v>
      </c>
      <c r="E223" s="234" t="s">
        <v>22</v>
      </c>
      <c r="F223" s="235" t="s">
        <v>677</v>
      </c>
      <c r="G223" s="232"/>
      <c r="H223" s="236">
        <v>56.68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163</v>
      </c>
      <c r="AU223" s="242" t="s">
        <v>82</v>
      </c>
      <c r="AV223" s="11" t="s">
        <v>82</v>
      </c>
      <c r="AW223" s="11" t="s">
        <v>37</v>
      </c>
      <c r="AX223" s="11" t="s">
        <v>24</v>
      </c>
      <c r="AY223" s="242" t="s">
        <v>144</v>
      </c>
    </row>
    <row r="224" s="10" customFormat="1" ht="29.88" customHeight="1">
      <c r="B224" s="203"/>
      <c r="C224" s="204"/>
      <c r="D224" s="205" t="s">
        <v>72</v>
      </c>
      <c r="E224" s="217" t="s">
        <v>551</v>
      </c>
      <c r="F224" s="217" t="s">
        <v>552</v>
      </c>
      <c r="G224" s="204"/>
      <c r="H224" s="204"/>
      <c r="I224" s="207"/>
      <c r="J224" s="218">
        <f>BK224</f>
        <v>0</v>
      </c>
      <c r="K224" s="204"/>
      <c r="L224" s="209"/>
      <c r="M224" s="210"/>
      <c r="N224" s="211"/>
      <c r="O224" s="211"/>
      <c r="P224" s="212">
        <f>P225</f>
        <v>0</v>
      </c>
      <c r="Q224" s="211"/>
      <c r="R224" s="212">
        <f>R225</f>
        <v>0</v>
      </c>
      <c r="S224" s="211"/>
      <c r="T224" s="213">
        <f>T225</f>
        <v>0</v>
      </c>
      <c r="AR224" s="214" t="s">
        <v>24</v>
      </c>
      <c r="AT224" s="215" t="s">
        <v>72</v>
      </c>
      <c r="AU224" s="215" t="s">
        <v>24</v>
      </c>
      <c r="AY224" s="214" t="s">
        <v>144</v>
      </c>
      <c r="BK224" s="216">
        <f>BK225</f>
        <v>0</v>
      </c>
    </row>
    <row r="225" s="1" customFormat="1" ht="25.5" customHeight="1">
      <c r="B225" s="44"/>
      <c r="C225" s="219" t="s">
        <v>553</v>
      </c>
      <c r="D225" s="219" t="s">
        <v>146</v>
      </c>
      <c r="E225" s="220" t="s">
        <v>554</v>
      </c>
      <c r="F225" s="221" t="s">
        <v>555</v>
      </c>
      <c r="G225" s="222" t="s">
        <v>248</v>
      </c>
      <c r="H225" s="223">
        <v>113.44</v>
      </c>
      <c r="I225" s="224"/>
      <c r="J225" s="225">
        <f>ROUND(I225*H225,2)</f>
        <v>0</v>
      </c>
      <c r="K225" s="221" t="s">
        <v>156</v>
      </c>
      <c r="L225" s="70"/>
      <c r="M225" s="226" t="s">
        <v>22</v>
      </c>
      <c r="N225" s="264" t="s">
        <v>44</v>
      </c>
      <c r="O225" s="265"/>
      <c r="P225" s="266">
        <f>O225*H225</f>
        <v>0</v>
      </c>
      <c r="Q225" s="266">
        <v>0</v>
      </c>
      <c r="R225" s="266">
        <f>Q225*H225</f>
        <v>0</v>
      </c>
      <c r="S225" s="266">
        <v>0</v>
      </c>
      <c r="T225" s="267">
        <f>S225*H225</f>
        <v>0</v>
      </c>
      <c r="AR225" s="22" t="s">
        <v>150</v>
      </c>
      <c r="AT225" s="22" t="s">
        <v>146</v>
      </c>
      <c r="AU225" s="22" t="s">
        <v>82</v>
      </c>
      <c r="AY225" s="22" t="s">
        <v>144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24</v>
      </c>
      <c r="BK225" s="230">
        <f>ROUND(I225*H225,2)</f>
        <v>0</v>
      </c>
      <c r="BL225" s="22" t="s">
        <v>150</v>
      </c>
      <c r="BM225" s="22" t="s">
        <v>556</v>
      </c>
    </row>
    <row r="226" s="1" customFormat="1" ht="6.96" customHeight="1">
      <c r="B226" s="65"/>
      <c r="C226" s="66"/>
      <c r="D226" s="66"/>
      <c r="E226" s="66"/>
      <c r="F226" s="66"/>
      <c r="G226" s="66"/>
      <c r="H226" s="66"/>
      <c r="I226" s="164"/>
      <c r="J226" s="66"/>
      <c r="K226" s="66"/>
      <c r="L226" s="70"/>
    </row>
  </sheetData>
  <sheetProtection sheet="1" autoFilter="0" formatColumns="0" formatRows="0" objects="1" scenarios="1" spinCount="100000" saltValue="cICyxxq1KgLMSgtO41B32ByMb768qmfdwAxsEnhCfz8E2wbXrWySDcHgm4w9/zAQIIYLl9yLxo5CvOcCOOHI0Q==" hashValue="Xe4WTT/okYr5vkQtjwlIfLw2ZZRV36osRT7rAM0sOjcDozXr+w0WUP/BX33Rm6uwFZubMptEk7+N/OoVZT56vA==" algorithmName="SHA-512" password="CC35"/>
  <autoFilter ref="C83:K225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88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678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ROUND(J85,2)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ROUND(SUM(BE85:BE222), 2)</f>
        <v>0</v>
      </c>
      <c r="G30" s="45"/>
      <c r="H30" s="45"/>
      <c r="I30" s="156">
        <v>0.20999999999999999</v>
      </c>
      <c r="J30" s="155">
        <f>ROUND(ROUND((SUM(BE85:BE222)),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ROUND(SUM(BF85:BF222), 2)</f>
        <v>0</v>
      </c>
      <c r="G31" s="45"/>
      <c r="H31" s="45"/>
      <c r="I31" s="156">
        <v>0.14999999999999999</v>
      </c>
      <c r="J31" s="155">
        <f>ROUND(ROUND((SUM(BF85:BF222)),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ROUND(SUM(BG85:BG222),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ROUND(SUM(BH85:BH222),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ROUND(SUM(BI85:BI222),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>TRASA1-ČÁST - Komunikace a terénní úpravy úsek S1+N1 pro SFDI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J85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J86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J87</f>
        <v>0</v>
      </c>
      <c r="K58" s="188"/>
    </row>
    <row r="59" s="8" customFormat="1" ht="19.92" customHeight="1">
      <c r="B59" s="182"/>
      <c r="C59" s="183"/>
      <c r="D59" s="184" t="s">
        <v>679</v>
      </c>
      <c r="E59" s="185"/>
      <c r="F59" s="185"/>
      <c r="G59" s="185"/>
      <c r="H59" s="185"/>
      <c r="I59" s="186"/>
      <c r="J59" s="187">
        <f>J130</f>
        <v>0</v>
      </c>
      <c r="K59" s="188"/>
    </row>
    <row r="60" s="8" customFormat="1" ht="19.92" customHeight="1">
      <c r="B60" s="182"/>
      <c r="C60" s="183"/>
      <c r="D60" s="184" t="s">
        <v>122</v>
      </c>
      <c r="E60" s="185"/>
      <c r="F60" s="185"/>
      <c r="G60" s="185"/>
      <c r="H60" s="185"/>
      <c r="I60" s="186"/>
      <c r="J60" s="187">
        <f>J133</f>
        <v>0</v>
      </c>
      <c r="K60" s="188"/>
    </row>
    <row r="61" s="8" customFormat="1" ht="19.92" customHeight="1">
      <c r="B61" s="182"/>
      <c r="C61" s="183"/>
      <c r="D61" s="184" t="s">
        <v>123</v>
      </c>
      <c r="E61" s="185"/>
      <c r="F61" s="185"/>
      <c r="G61" s="185"/>
      <c r="H61" s="185"/>
      <c r="I61" s="186"/>
      <c r="J61" s="187">
        <f>J138</f>
        <v>0</v>
      </c>
      <c r="K61" s="188"/>
    </row>
    <row r="62" s="8" customFormat="1" ht="19.92" customHeight="1">
      <c r="B62" s="182"/>
      <c r="C62" s="183"/>
      <c r="D62" s="184" t="s">
        <v>124</v>
      </c>
      <c r="E62" s="185"/>
      <c r="F62" s="185"/>
      <c r="G62" s="185"/>
      <c r="H62" s="185"/>
      <c r="I62" s="186"/>
      <c r="J62" s="187">
        <f>J167</f>
        <v>0</v>
      </c>
      <c r="K62" s="188"/>
    </row>
    <row r="63" s="8" customFormat="1" ht="19.92" customHeight="1">
      <c r="B63" s="182"/>
      <c r="C63" s="183"/>
      <c r="D63" s="184" t="s">
        <v>125</v>
      </c>
      <c r="E63" s="185"/>
      <c r="F63" s="185"/>
      <c r="G63" s="185"/>
      <c r="H63" s="185"/>
      <c r="I63" s="186"/>
      <c r="J63" s="187">
        <f>J177</f>
        <v>0</v>
      </c>
      <c r="K63" s="188"/>
    </row>
    <row r="64" s="8" customFormat="1" ht="19.92" customHeight="1">
      <c r="B64" s="182"/>
      <c r="C64" s="183"/>
      <c r="D64" s="184" t="s">
        <v>126</v>
      </c>
      <c r="E64" s="185"/>
      <c r="F64" s="185"/>
      <c r="G64" s="185"/>
      <c r="H64" s="185"/>
      <c r="I64" s="186"/>
      <c r="J64" s="187">
        <f>J206</f>
        <v>0</v>
      </c>
      <c r="K64" s="188"/>
    </row>
    <row r="65" s="8" customFormat="1" ht="19.92" customHeight="1">
      <c r="B65" s="182"/>
      <c r="C65" s="183"/>
      <c r="D65" s="184" t="s">
        <v>127</v>
      </c>
      <c r="E65" s="185"/>
      <c r="F65" s="185"/>
      <c r="G65" s="185"/>
      <c r="H65" s="185"/>
      <c r="I65" s="186"/>
      <c r="J65" s="187">
        <f>J221</f>
        <v>0</v>
      </c>
      <c r="K65" s="188"/>
    </row>
    <row r="66" s="1" customFormat="1" ht="21.84" customHeight="1">
      <c r="B66" s="44"/>
      <c r="C66" s="45"/>
      <c r="D66" s="45"/>
      <c r="E66" s="45"/>
      <c r="F66" s="45"/>
      <c r="G66" s="45"/>
      <c r="H66" s="45"/>
      <c r="I66" s="142"/>
      <c r="J66" s="45"/>
      <c r="K66" s="49"/>
    </row>
    <row r="67" s="1" customFormat="1" ht="6.96" customHeight="1">
      <c r="B67" s="65"/>
      <c r="C67" s="66"/>
      <c r="D67" s="66"/>
      <c r="E67" s="66"/>
      <c r="F67" s="66"/>
      <c r="G67" s="66"/>
      <c r="H67" s="66"/>
      <c r="I67" s="164"/>
      <c r="J67" s="66"/>
      <c r="K67" s="67"/>
    </row>
    <row r="71" s="1" customFormat="1" ht="6.96" customHeight="1">
      <c r="B71" s="68"/>
      <c r="C71" s="69"/>
      <c r="D71" s="69"/>
      <c r="E71" s="69"/>
      <c r="F71" s="69"/>
      <c r="G71" s="69"/>
      <c r="H71" s="69"/>
      <c r="I71" s="167"/>
      <c r="J71" s="69"/>
      <c r="K71" s="69"/>
      <c r="L71" s="70"/>
    </row>
    <row r="72" s="1" customFormat="1" ht="36.96" customHeight="1">
      <c r="B72" s="44"/>
      <c r="C72" s="71" t="s">
        <v>128</v>
      </c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6.96" customHeight="1">
      <c r="B73" s="44"/>
      <c r="C73" s="72"/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4.4" customHeight="1">
      <c r="B74" s="44"/>
      <c r="C74" s="74" t="s">
        <v>18</v>
      </c>
      <c r="D74" s="72"/>
      <c r="E74" s="72"/>
      <c r="F74" s="72"/>
      <c r="G74" s="72"/>
      <c r="H74" s="72"/>
      <c r="I74" s="189"/>
      <c r="J74" s="72"/>
      <c r="K74" s="72"/>
      <c r="L74" s="70"/>
    </row>
    <row r="75" s="1" customFormat="1" ht="16.5" customHeight="1">
      <c r="B75" s="44"/>
      <c r="C75" s="72"/>
      <c r="D75" s="72"/>
      <c r="E75" s="190" t="str">
        <f>E7</f>
        <v>Komunikace pro chodce</v>
      </c>
      <c r="F75" s="74"/>
      <c r="G75" s="74"/>
      <c r="H75" s="74"/>
      <c r="I75" s="189"/>
      <c r="J75" s="72"/>
      <c r="K75" s="72"/>
      <c r="L75" s="70"/>
    </row>
    <row r="76" s="1" customFormat="1" ht="14.4" customHeight="1">
      <c r="B76" s="44"/>
      <c r="C76" s="74" t="s">
        <v>113</v>
      </c>
      <c r="D76" s="72"/>
      <c r="E76" s="72"/>
      <c r="F76" s="72"/>
      <c r="G76" s="72"/>
      <c r="H76" s="72"/>
      <c r="I76" s="189"/>
      <c r="J76" s="72"/>
      <c r="K76" s="72"/>
      <c r="L76" s="70"/>
    </row>
    <row r="77" s="1" customFormat="1" ht="17.25" customHeight="1">
      <c r="B77" s="44"/>
      <c r="C77" s="72"/>
      <c r="D77" s="72"/>
      <c r="E77" s="80" t="str">
        <f>E9</f>
        <v>TRASA1-ČÁST - Komunikace a terénní úpravy úsek S1+N1 pro SFDI</v>
      </c>
      <c r="F77" s="72"/>
      <c r="G77" s="72"/>
      <c r="H77" s="72"/>
      <c r="I77" s="189"/>
      <c r="J77" s="72"/>
      <c r="K77" s="72"/>
      <c r="L77" s="70"/>
    </row>
    <row r="78" s="1" customFormat="1" ht="6.96" customHeight="1">
      <c r="B78" s="44"/>
      <c r="C78" s="72"/>
      <c r="D78" s="72"/>
      <c r="E78" s="72"/>
      <c r="F78" s="72"/>
      <c r="G78" s="72"/>
      <c r="H78" s="72"/>
      <c r="I78" s="189"/>
      <c r="J78" s="72"/>
      <c r="K78" s="72"/>
      <c r="L78" s="70"/>
    </row>
    <row r="79" s="1" customFormat="1" ht="18" customHeight="1">
      <c r="B79" s="44"/>
      <c r="C79" s="74" t="s">
        <v>25</v>
      </c>
      <c r="D79" s="72"/>
      <c r="E79" s="72"/>
      <c r="F79" s="191" t="str">
        <f>F12</f>
        <v xml:space="preserve"> </v>
      </c>
      <c r="G79" s="72"/>
      <c r="H79" s="72"/>
      <c r="I79" s="192" t="s">
        <v>27</v>
      </c>
      <c r="J79" s="83" t="str">
        <f>IF(J12="","",J12)</f>
        <v>18. 12. 2017</v>
      </c>
      <c r="K79" s="72"/>
      <c r="L79" s="70"/>
    </row>
    <row r="80" s="1" customFormat="1" ht="6.96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1" customFormat="1">
      <c r="B81" s="44"/>
      <c r="C81" s="74" t="s">
        <v>31</v>
      </c>
      <c r="D81" s="72"/>
      <c r="E81" s="72"/>
      <c r="F81" s="191" t="str">
        <f>E15</f>
        <v xml:space="preserve"> </v>
      </c>
      <c r="G81" s="72"/>
      <c r="H81" s="72"/>
      <c r="I81" s="192" t="s">
        <v>36</v>
      </c>
      <c r="J81" s="191" t="str">
        <f>E21</f>
        <v xml:space="preserve"> </v>
      </c>
      <c r="K81" s="72"/>
      <c r="L81" s="70"/>
    </row>
    <row r="82" s="1" customFormat="1" ht="14.4" customHeight="1">
      <c r="B82" s="44"/>
      <c r="C82" s="74" t="s">
        <v>34</v>
      </c>
      <c r="D82" s="72"/>
      <c r="E82" s="72"/>
      <c r="F82" s="191" t="str">
        <f>IF(E18="","",E18)</f>
        <v/>
      </c>
      <c r="G82" s="72"/>
      <c r="H82" s="72"/>
      <c r="I82" s="189"/>
      <c r="J82" s="72"/>
      <c r="K82" s="72"/>
      <c r="L82" s="70"/>
    </row>
    <row r="83" s="1" customFormat="1" ht="10.32" customHeight="1">
      <c r="B83" s="44"/>
      <c r="C83" s="72"/>
      <c r="D83" s="72"/>
      <c r="E83" s="72"/>
      <c r="F83" s="72"/>
      <c r="G83" s="72"/>
      <c r="H83" s="72"/>
      <c r="I83" s="189"/>
      <c r="J83" s="72"/>
      <c r="K83" s="72"/>
      <c r="L83" s="70"/>
    </row>
    <row r="84" s="9" customFormat="1" ht="29.28" customHeight="1">
      <c r="B84" s="193"/>
      <c r="C84" s="194" t="s">
        <v>129</v>
      </c>
      <c r="D84" s="195" t="s">
        <v>58</v>
      </c>
      <c r="E84" s="195" t="s">
        <v>54</v>
      </c>
      <c r="F84" s="195" t="s">
        <v>130</v>
      </c>
      <c r="G84" s="195" t="s">
        <v>131</v>
      </c>
      <c r="H84" s="195" t="s">
        <v>132</v>
      </c>
      <c r="I84" s="196" t="s">
        <v>133</v>
      </c>
      <c r="J84" s="195" t="s">
        <v>117</v>
      </c>
      <c r="K84" s="197" t="s">
        <v>134</v>
      </c>
      <c r="L84" s="198"/>
      <c r="M84" s="100" t="s">
        <v>135</v>
      </c>
      <c r="N84" s="101" t="s">
        <v>43</v>
      </c>
      <c r="O84" s="101" t="s">
        <v>136</v>
      </c>
      <c r="P84" s="101" t="s">
        <v>137</v>
      </c>
      <c r="Q84" s="101" t="s">
        <v>138</v>
      </c>
      <c r="R84" s="101" t="s">
        <v>139</v>
      </c>
      <c r="S84" s="101" t="s">
        <v>140</v>
      </c>
      <c r="T84" s="102" t="s">
        <v>141</v>
      </c>
    </row>
    <row r="85" s="1" customFormat="1" ht="29.28" customHeight="1">
      <c r="B85" s="44"/>
      <c r="C85" s="106" t="s">
        <v>118</v>
      </c>
      <c r="D85" s="72"/>
      <c r="E85" s="72"/>
      <c r="F85" s="72"/>
      <c r="G85" s="72"/>
      <c r="H85" s="72"/>
      <c r="I85" s="189"/>
      <c r="J85" s="199">
        <f>BK85</f>
        <v>0</v>
      </c>
      <c r="K85" s="72"/>
      <c r="L85" s="70"/>
      <c r="M85" s="103"/>
      <c r="N85" s="104"/>
      <c r="O85" s="104"/>
      <c r="P85" s="200">
        <f>P86</f>
        <v>0</v>
      </c>
      <c r="Q85" s="104"/>
      <c r="R85" s="200">
        <f>R86</f>
        <v>187.32087309999997</v>
      </c>
      <c r="S85" s="104"/>
      <c r="T85" s="201">
        <f>T86</f>
        <v>114.40729999999999</v>
      </c>
      <c r="AT85" s="22" t="s">
        <v>72</v>
      </c>
      <c r="AU85" s="22" t="s">
        <v>119</v>
      </c>
      <c r="BK85" s="202">
        <f>BK86</f>
        <v>0</v>
      </c>
    </row>
    <row r="86" s="10" customFormat="1" ht="37.44" customHeight="1">
      <c r="B86" s="203"/>
      <c r="C86" s="204"/>
      <c r="D86" s="205" t="s">
        <v>72</v>
      </c>
      <c r="E86" s="206" t="s">
        <v>142</v>
      </c>
      <c r="F86" s="206" t="s">
        <v>143</v>
      </c>
      <c r="G86" s="204"/>
      <c r="H86" s="204"/>
      <c r="I86" s="207"/>
      <c r="J86" s="208">
        <f>BK86</f>
        <v>0</v>
      </c>
      <c r="K86" s="204"/>
      <c r="L86" s="209"/>
      <c r="M86" s="210"/>
      <c r="N86" s="211"/>
      <c r="O86" s="211"/>
      <c r="P86" s="212">
        <f>P87+P130+P133+P138+P167+P177+P206+P221</f>
        <v>0</v>
      </c>
      <c r="Q86" s="211"/>
      <c r="R86" s="212">
        <f>R87+R130+R133+R138+R167+R177+R206+R221</f>
        <v>187.32087309999997</v>
      </c>
      <c r="S86" s="211"/>
      <c r="T86" s="213">
        <f>T87+T130+T133+T138+T167+T177+T206+T221</f>
        <v>114.40729999999999</v>
      </c>
      <c r="AR86" s="214" t="s">
        <v>24</v>
      </c>
      <c r="AT86" s="215" t="s">
        <v>72</v>
      </c>
      <c r="AU86" s="215" t="s">
        <v>73</v>
      </c>
      <c r="AY86" s="214" t="s">
        <v>144</v>
      </c>
      <c r="BK86" s="216">
        <f>BK87+BK130+BK133+BK138+BK167+BK177+BK206+BK221</f>
        <v>0</v>
      </c>
    </row>
    <row r="87" s="10" customFormat="1" ht="19.92" customHeight="1">
      <c r="B87" s="203"/>
      <c r="C87" s="204"/>
      <c r="D87" s="205" t="s">
        <v>72</v>
      </c>
      <c r="E87" s="217" t="s">
        <v>24</v>
      </c>
      <c r="F87" s="217" t="s">
        <v>145</v>
      </c>
      <c r="G87" s="204"/>
      <c r="H87" s="204"/>
      <c r="I87" s="207"/>
      <c r="J87" s="218">
        <f>BK87</f>
        <v>0</v>
      </c>
      <c r="K87" s="204"/>
      <c r="L87" s="209"/>
      <c r="M87" s="210"/>
      <c r="N87" s="211"/>
      <c r="O87" s="211"/>
      <c r="P87" s="212">
        <f>SUM(P88:P129)</f>
        <v>0</v>
      </c>
      <c r="Q87" s="211"/>
      <c r="R87" s="212">
        <f>SUM(R88:R129)</f>
        <v>0.61599999999999999</v>
      </c>
      <c r="S87" s="211"/>
      <c r="T87" s="213">
        <f>SUM(T88:T129)</f>
        <v>114.40729999999999</v>
      </c>
      <c r="AR87" s="214" t="s">
        <v>24</v>
      </c>
      <c r="AT87" s="215" t="s">
        <v>72</v>
      </c>
      <c r="AU87" s="215" t="s">
        <v>24</v>
      </c>
      <c r="AY87" s="214" t="s">
        <v>144</v>
      </c>
      <c r="BK87" s="216">
        <f>SUM(BK88:BK129)</f>
        <v>0</v>
      </c>
    </row>
    <row r="88" s="1" customFormat="1" ht="16.5" customHeight="1">
      <c r="B88" s="44"/>
      <c r="C88" s="219" t="s">
        <v>24</v>
      </c>
      <c r="D88" s="219" t="s">
        <v>146</v>
      </c>
      <c r="E88" s="220" t="s">
        <v>147</v>
      </c>
      <c r="F88" s="221" t="s">
        <v>148</v>
      </c>
      <c r="G88" s="222" t="s">
        <v>149</v>
      </c>
      <c r="H88" s="223">
        <v>79</v>
      </c>
      <c r="I88" s="224"/>
      <c r="J88" s="225">
        <f>ROUND(I88*H88,2)</f>
        <v>0</v>
      </c>
      <c r="K88" s="221" t="s">
        <v>22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</v>
      </c>
      <c r="T88" s="229">
        <f>S88*H88</f>
        <v>0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151</v>
      </c>
    </row>
    <row r="89" s="1" customFormat="1" ht="51" customHeight="1">
      <c r="B89" s="44"/>
      <c r="C89" s="219" t="s">
        <v>152</v>
      </c>
      <c r="D89" s="219" t="s">
        <v>146</v>
      </c>
      <c r="E89" s="220" t="s">
        <v>153</v>
      </c>
      <c r="F89" s="221" t="s">
        <v>154</v>
      </c>
      <c r="G89" s="222" t="s">
        <v>155</v>
      </c>
      <c r="H89" s="223">
        <v>70.189999999999998</v>
      </c>
      <c r="I89" s="224"/>
      <c r="J89" s="225">
        <f>ROUND(I89*H89,2)</f>
        <v>0</v>
      </c>
      <c r="K89" s="221" t="s">
        <v>156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0.255</v>
      </c>
      <c r="T89" s="229">
        <f>S89*H89</f>
        <v>17.89845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157</v>
      </c>
    </row>
    <row r="90" s="11" customFormat="1">
      <c r="B90" s="231"/>
      <c r="C90" s="232"/>
      <c r="D90" s="233" t="s">
        <v>163</v>
      </c>
      <c r="E90" s="234" t="s">
        <v>22</v>
      </c>
      <c r="F90" s="235" t="s">
        <v>680</v>
      </c>
      <c r="G90" s="232"/>
      <c r="H90" s="236">
        <v>70.189999999999998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163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144</v>
      </c>
    </row>
    <row r="91" s="1" customFormat="1" ht="51" customHeight="1">
      <c r="B91" s="44"/>
      <c r="C91" s="219" t="s">
        <v>150</v>
      </c>
      <c r="D91" s="219" t="s">
        <v>146</v>
      </c>
      <c r="E91" s="220" t="s">
        <v>681</v>
      </c>
      <c r="F91" s="221" t="s">
        <v>682</v>
      </c>
      <c r="G91" s="222" t="s">
        <v>155</v>
      </c>
      <c r="H91" s="223">
        <v>12.34</v>
      </c>
      <c r="I91" s="224"/>
      <c r="J91" s="225">
        <f>ROUND(I91*H91,2)</f>
        <v>0</v>
      </c>
      <c r="K91" s="221" t="s">
        <v>156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0.38800000000000001</v>
      </c>
      <c r="T91" s="229">
        <f>S91*H91</f>
        <v>4.7879199999999997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683</v>
      </c>
    </row>
    <row r="92" s="11" customFormat="1">
      <c r="B92" s="231"/>
      <c r="C92" s="232"/>
      <c r="D92" s="233" t="s">
        <v>163</v>
      </c>
      <c r="E92" s="234" t="s">
        <v>22</v>
      </c>
      <c r="F92" s="235" t="s">
        <v>684</v>
      </c>
      <c r="G92" s="232"/>
      <c r="H92" s="236">
        <v>12.34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163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144</v>
      </c>
    </row>
    <row r="93" s="1" customFormat="1" ht="38.25" customHeight="1">
      <c r="B93" s="44"/>
      <c r="C93" s="219" t="s">
        <v>165</v>
      </c>
      <c r="D93" s="219" t="s">
        <v>146</v>
      </c>
      <c r="E93" s="220" t="s">
        <v>166</v>
      </c>
      <c r="F93" s="221" t="s">
        <v>167</v>
      </c>
      <c r="G93" s="222" t="s">
        <v>155</v>
      </c>
      <c r="H93" s="223">
        <v>65.75</v>
      </c>
      <c r="I93" s="224"/>
      <c r="J93" s="225">
        <f>ROUND(I93*H93,2)</f>
        <v>0</v>
      </c>
      <c r="K93" s="221" t="s">
        <v>156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0.16</v>
      </c>
      <c r="T93" s="229">
        <f>S93*H93</f>
        <v>10.52</v>
      </c>
      <c r="AR93" s="22" t="s">
        <v>150</v>
      </c>
      <c r="AT93" s="22" t="s">
        <v>146</v>
      </c>
      <c r="AU93" s="22" t="s">
        <v>82</v>
      </c>
      <c r="AY93" s="22" t="s">
        <v>144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150</v>
      </c>
      <c r="BM93" s="22" t="s">
        <v>168</v>
      </c>
    </row>
    <row r="94" s="11" customFormat="1">
      <c r="B94" s="231"/>
      <c r="C94" s="232"/>
      <c r="D94" s="233" t="s">
        <v>163</v>
      </c>
      <c r="E94" s="234" t="s">
        <v>22</v>
      </c>
      <c r="F94" s="235" t="s">
        <v>685</v>
      </c>
      <c r="G94" s="232"/>
      <c r="H94" s="236">
        <v>65.75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163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144</v>
      </c>
    </row>
    <row r="95" s="1" customFormat="1" ht="38.25" customHeight="1">
      <c r="B95" s="44"/>
      <c r="C95" s="219" t="s">
        <v>174</v>
      </c>
      <c r="D95" s="219" t="s">
        <v>146</v>
      </c>
      <c r="E95" s="220" t="s">
        <v>175</v>
      </c>
      <c r="F95" s="221" t="s">
        <v>176</v>
      </c>
      <c r="G95" s="222" t="s">
        <v>155</v>
      </c>
      <c r="H95" s="223">
        <v>108.19</v>
      </c>
      <c r="I95" s="224"/>
      <c r="J95" s="225">
        <f>ROUND(I95*H95,2)</f>
        <v>0</v>
      </c>
      <c r="K95" s="221" t="s">
        <v>156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0.23499999999999999</v>
      </c>
      <c r="T95" s="229">
        <f>S95*H95</f>
        <v>25.42465</v>
      </c>
      <c r="AR95" s="22" t="s">
        <v>150</v>
      </c>
      <c r="AT95" s="22" t="s">
        <v>146</v>
      </c>
      <c r="AU95" s="22" t="s">
        <v>82</v>
      </c>
      <c r="AY95" s="22" t="s">
        <v>144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150</v>
      </c>
      <c r="BM95" s="22" t="s">
        <v>177</v>
      </c>
    </row>
    <row r="96" s="11" customFormat="1">
      <c r="B96" s="231"/>
      <c r="C96" s="232"/>
      <c r="D96" s="233" t="s">
        <v>163</v>
      </c>
      <c r="E96" s="234" t="s">
        <v>22</v>
      </c>
      <c r="F96" s="235" t="s">
        <v>686</v>
      </c>
      <c r="G96" s="232"/>
      <c r="H96" s="236">
        <v>108.19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163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144</v>
      </c>
    </row>
    <row r="97" s="1" customFormat="1" ht="38.25" customHeight="1">
      <c r="B97" s="44"/>
      <c r="C97" s="219" t="s">
        <v>179</v>
      </c>
      <c r="D97" s="219" t="s">
        <v>146</v>
      </c>
      <c r="E97" s="220" t="s">
        <v>687</v>
      </c>
      <c r="F97" s="221" t="s">
        <v>688</v>
      </c>
      <c r="G97" s="222" t="s">
        <v>155</v>
      </c>
      <c r="H97" s="223">
        <v>34.710000000000001</v>
      </c>
      <c r="I97" s="224"/>
      <c r="J97" s="225">
        <f>ROUND(I97*H97,2)</f>
        <v>0</v>
      </c>
      <c r="K97" s="221" t="s">
        <v>156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0.22500000000000001</v>
      </c>
      <c r="T97" s="229">
        <f>S97*H97</f>
        <v>7.8097500000000002</v>
      </c>
      <c r="AR97" s="22" t="s">
        <v>150</v>
      </c>
      <c r="AT97" s="22" t="s">
        <v>146</v>
      </c>
      <c r="AU97" s="22" t="s">
        <v>82</v>
      </c>
      <c r="AY97" s="22" t="s">
        <v>144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150</v>
      </c>
      <c r="BM97" s="22" t="s">
        <v>689</v>
      </c>
    </row>
    <row r="98" s="11" customFormat="1">
      <c r="B98" s="231"/>
      <c r="C98" s="232"/>
      <c r="D98" s="233" t="s">
        <v>163</v>
      </c>
      <c r="E98" s="234" t="s">
        <v>22</v>
      </c>
      <c r="F98" s="235" t="s">
        <v>690</v>
      </c>
      <c r="G98" s="232"/>
      <c r="H98" s="236">
        <v>34.710000000000001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163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144</v>
      </c>
    </row>
    <row r="99" s="1" customFormat="1" ht="38.25" customHeight="1">
      <c r="B99" s="44"/>
      <c r="C99" s="219" t="s">
        <v>210</v>
      </c>
      <c r="D99" s="219" t="s">
        <v>146</v>
      </c>
      <c r="E99" s="220" t="s">
        <v>691</v>
      </c>
      <c r="F99" s="221" t="s">
        <v>692</v>
      </c>
      <c r="G99" s="222" t="s">
        <v>155</v>
      </c>
      <c r="H99" s="223">
        <v>37.130000000000003</v>
      </c>
      <c r="I99" s="224"/>
      <c r="J99" s="225">
        <f>ROUND(I99*H99,2)</f>
        <v>0</v>
      </c>
      <c r="K99" s="221" t="s">
        <v>156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0.18099999999999999</v>
      </c>
      <c r="T99" s="229">
        <f>S99*H99</f>
        <v>6.7205300000000001</v>
      </c>
      <c r="AR99" s="22" t="s">
        <v>150</v>
      </c>
      <c r="AT99" s="22" t="s">
        <v>146</v>
      </c>
      <c r="AU99" s="22" t="s">
        <v>82</v>
      </c>
      <c r="AY99" s="22" t="s">
        <v>144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150</v>
      </c>
      <c r="BM99" s="22" t="s">
        <v>693</v>
      </c>
    </row>
    <row r="100" s="11" customFormat="1">
      <c r="B100" s="231"/>
      <c r="C100" s="232"/>
      <c r="D100" s="233" t="s">
        <v>163</v>
      </c>
      <c r="E100" s="234" t="s">
        <v>22</v>
      </c>
      <c r="F100" s="235" t="s">
        <v>694</v>
      </c>
      <c r="G100" s="232"/>
      <c r="H100" s="236">
        <v>37.130000000000003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163</v>
      </c>
      <c r="AU100" s="242" t="s">
        <v>82</v>
      </c>
      <c r="AV100" s="11" t="s">
        <v>82</v>
      </c>
      <c r="AW100" s="11" t="s">
        <v>37</v>
      </c>
      <c r="AX100" s="11" t="s">
        <v>24</v>
      </c>
      <c r="AY100" s="242" t="s">
        <v>144</v>
      </c>
    </row>
    <row r="101" s="1" customFormat="1" ht="38.25" customHeight="1">
      <c r="B101" s="44"/>
      <c r="C101" s="219" t="s">
        <v>29</v>
      </c>
      <c r="D101" s="219" t="s">
        <v>146</v>
      </c>
      <c r="E101" s="220" t="s">
        <v>185</v>
      </c>
      <c r="F101" s="221" t="s">
        <v>186</v>
      </c>
      <c r="G101" s="222" t="s">
        <v>149</v>
      </c>
      <c r="H101" s="223">
        <v>201.19999999999999</v>
      </c>
      <c r="I101" s="224"/>
      <c r="J101" s="225">
        <f>ROUND(I101*H101,2)</f>
        <v>0</v>
      </c>
      <c r="K101" s="221" t="s">
        <v>156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0.20499999999999999</v>
      </c>
      <c r="T101" s="229">
        <f>S101*H101</f>
        <v>41.245999999999995</v>
      </c>
      <c r="AR101" s="22" t="s">
        <v>150</v>
      </c>
      <c r="AT101" s="22" t="s">
        <v>146</v>
      </c>
      <c r="AU101" s="22" t="s">
        <v>82</v>
      </c>
      <c r="AY101" s="22" t="s">
        <v>144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150</v>
      </c>
      <c r="BM101" s="22" t="s">
        <v>187</v>
      </c>
    </row>
    <row r="102" s="11" customFormat="1">
      <c r="B102" s="231"/>
      <c r="C102" s="232"/>
      <c r="D102" s="233" t="s">
        <v>163</v>
      </c>
      <c r="E102" s="234" t="s">
        <v>22</v>
      </c>
      <c r="F102" s="235" t="s">
        <v>695</v>
      </c>
      <c r="G102" s="232"/>
      <c r="H102" s="236">
        <v>201.19999999999999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163</v>
      </c>
      <c r="AU102" s="242" t="s">
        <v>82</v>
      </c>
      <c r="AV102" s="11" t="s">
        <v>82</v>
      </c>
      <c r="AW102" s="11" t="s">
        <v>37</v>
      </c>
      <c r="AX102" s="11" t="s">
        <v>24</v>
      </c>
      <c r="AY102" s="242" t="s">
        <v>144</v>
      </c>
    </row>
    <row r="103" s="1" customFormat="1" ht="38.25" customHeight="1">
      <c r="B103" s="44"/>
      <c r="C103" s="219" t="s">
        <v>696</v>
      </c>
      <c r="D103" s="219" t="s">
        <v>146</v>
      </c>
      <c r="E103" s="220" t="s">
        <v>697</v>
      </c>
      <c r="F103" s="221" t="s">
        <v>698</v>
      </c>
      <c r="G103" s="222" t="s">
        <v>192</v>
      </c>
      <c r="H103" s="223">
        <v>66.140000000000001</v>
      </c>
      <c r="I103" s="224"/>
      <c r="J103" s="225">
        <f>ROUND(I103*H103,2)</f>
        <v>0</v>
      </c>
      <c r="K103" s="221" t="s">
        <v>156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150</v>
      </c>
      <c r="AT103" s="22" t="s">
        <v>146</v>
      </c>
      <c r="AU103" s="22" t="s">
        <v>82</v>
      </c>
      <c r="AY103" s="22" t="s">
        <v>144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150</v>
      </c>
      <c r="BM103" s="22" t="s">
        <v>699</v>
      </c>
    </row>
    <row r="104" s="11" customFormat="1">
      <c r="B104" s="231"/>
      <c r="C104" s="232"/>
      <c r="D104" s="233" t="s">
        <v>163</v>
      </c>
      <c r="E104" s="234" t="s">
        <v>22</v>
      </c>
      <c r="F104" s="235" t="s">
        <v>700</v>
      </c>
      <c r="G104" s="232"/>
      <c r="H104" s="236">
        <v>-39.704999999999998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163</v>
      </c>
      <c r="AU104" s="242" t="s">
        <v>82</v>
      </c>
      <c r="AV104" s="11" t="s">
        <v>82</v>
      </c>
      <c r="AW104" s="11" t="s">
        <v>37</v>
      </c>
      <c r="AX104" s="11" t="s">
        <v>73</v>
      </c>
      <c r="AY104" s="242" t="s">
        <v>144</v>
      </c>
    </row>
    <row r="105" s="11" customFormat="1">
      <c r="B105" s="231"/>
      <c r="C105" s="232"/>
      <c r="D105" s="233" t="s">
        <v>163</v>
      </c>
      <c r="E105" s="234" t="s">
        <v>22</v>
      </c>
      <c r="F105" s="235" t="s">
        <v>701</v>
      </c>
      <c r="G105" s="232"/>
      <c r="H105" s="236">
        <v>105.845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163</v>
      </c>
      <c r="AU105" s="242" t="s">
        <v>82</v>
      </c>
      <c r="AV105" s="11" t="s">
        <v>82</v>
      </c>
      <c r="AW105" s="11" t="s">
        <v>37</v>
      </c>
      <c r="AX105" s="11" t="s">
        <v>73</v>
      </c>
      <c r="AY105" s="242" t="s">
        <v>144</v>
      </c>
    </row>
    <row r="106" s="12" customFormat="1">
      <c r="B106" s="243"/>
      <c r="C106" s="244"/>
      <c r="D106" s="233" t="s">
        <v>163</v>
      </c>
      <c r="E106" s="245" t="s">
        <v>22</v>
      </c>
      <c r="F106" s="246" t="s">
        <v>205</v>
      </c>
      <c r="G106" s="244"/>
      <c r="H106" s="247">
        <v>66.140000000000001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AT106" s="253" t="s">
        <v>163</v>
      </c>
      <c r="AU106" s="253" t="s">
        <v>82</v>
      </c>
      <c r="AV106" s="12" t="s">
        <v>150</v>
      </c>
      <c r="AW106" s="12" t="s">
        <v>37</v>
      </c>
      <c r="AX106" s="12" t="s">
        <v>24</v>
      </c>
      <c r="AY106" s="253" t="s">
        <v>144</v>
      </c>
    </row>
    <row r="107" s="1" customFormat="1" ht="38.25" customHeight="1">
      <c r="B107" s="44"/>
      <c r="C107" s="219" t="s">
        <v>702</v>
      </c>
      <c r="D107" s="219" t="s">
        <v>146</v>
      </c>
      <c r="E107" s="220" t="s">
        <v>200</v>
      </c>
      <c r="F107" s="221" t="s">
        <v>201</v>
      </c>
      <c r="G107" s="222" t="s">
        <v>192</v>
      </c>
      <c r="H107" s="223">
        <v>3.1200000000000001</v>
      </c>
      <c r="I107" s="224"/>
      <c r="J107" s="225">
        <f>ROUND(I107*H107,2)</f>
        <v>0</v>
      </c>
      <c r="K107" s="221" t="s">
        <v>156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150</v>
      </c>
      <c r="AT107" s="22" t="s">
        <v>146</v>
      </c>
      <c r="AU107" s="22" t="s">
        <v>82</v>
      </c>
      <c r="AY107" s="22" t="s">
        <v>144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150</v>
      </c>
      <c r="BM107" s="22" t="s">
        <v>703</v>
      </c>
    </row>
    <row r="108" s="11" customFormat="1">
      <c r="B108" s="231"/>
      <c r="C108" s="232"/>
      <c r="D108" s="233" t="s">
        <v>163</v>
      </c>
      <c r="E108" s="234" t="s">
        <v>22</v>
      </c>
      <c r="F108" s="235" t="s">
        <v>704</v>
      </c>
      <c r="G108" s="232"/>
      <c r="H108" s="236">
        <v>2.52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163</v>
      </c>
      <c r="AU108" s="242" t="s">
        <v>82</v>
      </c>
      <c r="AV108" s="11" t="s">
        <v>82</v>
      </c>
      <c r="AW108" s="11" t="s">
        <v>37</v>
      </c>
      <c r="AX108" s="11" t="s">
        <v>73</v>
      </c>
      <c r="AY108" s="242" t="s">
        <v>144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705</v>
      </c>
      <c r="G109" s="232"/>
      <c r="H109" s="236">
        <v>0.59999999999999998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73</v>
      </c>
      <c r="AY109" s="242" t="s">
        <v>144</v>
      </c>
    </row>
    <row r="110" s="12" customFormat="1">
      <c r="B110" s="243"/>
      <c r="C110" s="244"/>
      <c r="D110" s="233" t="s">
        <v>163</v>
      </c>
      <c r="E110" s="245" t="s">
        <v>22</v>
      </c>
      <c r="F110" s="246" t="s">
        <v>205</v>
      </c>
      <c r="G110" s="244"/>
      <c r="H110" s="247">
        <v>3.1200000000000001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163</v>
      </c>
      <c r="AU110" s="253" t="s">
        <v>82</v>
      </c>
      <c r="AV110" s="12" t="s">
        <v>150</v>
      </c>
      <c r="AW110" s="12" t="s">
        <v>37</v>
      </c>
      <c r="AX110" s="12" t="s">
        <v>24</v>
      </c>
      <c r="AY110" s="253" t="s">
        <v>144</v>
      </c>
    </row>
    <row r="111" s="1" customFormat="1" ht="25.5" customHeight="1">
      <c r="B111" s="44"/>
      <c r="C111" s="254" t="s">
        <v>199</v>
      </c>
      <c r="D111" s="254" t="s">
        <v>206</v>
      </c>
      <c r="E111" s="255" t="s">
        <v>207</v>
      </c>
      <c r="F111" s="256" t="s">
        <v>208</v>
      </c>
      <c r="G111" s="257" t="s">
        <v>209</v>
      </c>
      <c r="H111" s="258">
        <v>14</v>
      </c>
      <c r="I111" s="259"/>
      <c r="J111" s="260">
        <f>ROUND(I111*H111,2)</f>
        <v>0</v>
      </c>
      <c r="K111" s="256" t="s">
        <v>156</v>
      </c>
      <c r="L111" s="261"/>
      <c r="M111" s="262" t="s">
        <v>22</v>
      </c>
      <c r="N111" s="263" t="s">
        <v>44</v>
      </c>
      <c r="O111" s="45"/>
      <c r="P111" s="228">
        <f>O111*H111</f>
        <v>0</v>
      </c>
      <c r="Q111" s="228">
        <v>0.032000000000000001</v>
      </c>
      <c r="R111" s="228">
        <f>Q111*H111</f>
        <v>0.44800000000000001</v>
      </c>
      <c r="S111" s="228">
        <v>0</v>
      </c>
      <c r="T111" s="229">
        <f>S111*H111</f>
        <v>0</v>
      </c>
      <c r="AR111" s="22" t="s">
        <v>210</v>
      </c>
      <c r="AT111" s="22" t="s">
        <v>206</v>
      </c>
      <c r="AU111" s="22" t="s">
        <v>82</v>
      </c>
      <c r="AY111" s="22" t="s">
        <v>144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150</v>
      </c>
      <c r="BM111" s="22" t="s">
        <v>211</v>
      </c>
    </row>
    <row r="112" s="11" customFormat="1">
      <c r="B112" s="231"/>
      <c r="C112" s="232"/>
      <c r="D112" s="233" t="s">
        <v>163</v>
      </c>
      <c r="E112" s="234" t="s">
        <v>22</v>
      </c>
      <c r="F112" s="235" t="s">
        <v>706</v>
      </c>
      <c r="G112" s="232"/>
      <c r="H112" s="236">
        <v>14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AT112" s="242" t="s">
        <v>163</v>
      </c>
      <c r="AU112" s="242" t="s">
        <v>82</v>
      </c>
      <c r="AV112" s="11" t="s">
        <v>82</v>
      </c>
      <c r="AW112" s="11" t="s">
        <v>37</v>
      </c>
      <c r="AX112" s="11" t="s">
        <v>24</v>
      </c>
      <c r="AY112" s="242" t="s">
        <v>144</v>
      </c>
    </row>
    <row r="113" s="1" customFormat="1" ht="25.5" customHeight="1">
      <c r="B113" s="44"/>
      <c r="C113" s="254" t="s">
        <v>10</v>
      </c>
      <c r="D113" s="254" t="s">
        <v>206</v>
      </c>
      <c r="E113" s="255" t="s">
        <v>213</v>
      </c>
      <c r="F113" s="256" t="s">
        <v>214</v>
      </c>
      <c r="G113" s="257" t="s">
        <v>209</v>
      </c>
      <c r="H113" s="258">
        <v>28</v>
      </c>
      <c r="I113" s="259"/>
      <c r="J113" s="260">
        <f>ROUND(I113*H113,2)</f>
        <v>0</v>
      </c>
      <c r="K113" s="256" t="s">
        <v>156</v>
      </c>
      <c r="L113" s="261"/>
      <c r="M113" s="262" t="s">
        <v>22</v>
      </c>
      <c r="N113" s="263" t="s">
        <v>44</v>
      </c>
      <c r="O113" s="45"/>
      <c r="P113" s="228">
        <f>O113*H113</f>
        <v>0</v>
      </c>
      <c r="Q113" s="228">
        <v>0.0060000000000000001</v>
      </c>
      <c r="R113" s="228">
        <f>Q113*H113</f>
        <v>0.16800000000000001</v>
      </c>
      <c r="S113" s="228">
        <v>0</v>
      </c>
      <c r="T113" s="229">
        <f>S113*H113</f>
        <v>0</v>
      </c>
      <c r="AR113" s="22" t="s">
        <v>210</v>
      </c>
      <c r="AT113" s="22" t="s">
        <v>206</v>
      </c>
      <c r="AU113" s="22" t="s">
        <v>82</v>
      </c>
      <c r="AY113" s="22" t="s">
        <v>144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150</v>
      </c>
      <c r="BM113" s="22" t="s">
        <v>215</v>
      </c>
    </row>
    <row r="114" s="1" customFormat="1" ht="38.25" customHeight="1">
      <c r="B114" s="44"/>
      <c r="C114" s="219" t="s">
        <v>707</v>
      </c>
      <c r="D114" s="219" t="s">
        <v>146</v>
      </c>
      <c r="E114" s="220" t="s">
        <v>227</v>
      </c>
      <c r="F114" s="221" t="s">
        <v>228</v>
      </c>
      <c r="G114" s="222" t="s">
        <v>192</v>
      </c>
      <c r="H114" s="223">
        <v>67.810000000000002</v>
      </c>
      <c r="I114" s="224"/>
      <c r="J114" s="225">
        <f>ROUND(I114*H114,2)</f>
        <v>0</v>
      </c>
      <c r="K114" s="221" t="s">
        <v>161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708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709</v>
      </c>
      <c r="G115" s="232"/>
      <c r="H115" s="236">
        <v>67.810000000000002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51" customHeight="1">
      <c r="B116" s="44"/>
      <c r="C116" s="219" t="s">
        <v>710</v>
      </c>
      <c r="D116" s="219" t="s">
        <v>146</v>
      </c>
      <c r="E116" s="220" t="s">
        <v>232</v>
      </c>
      <c r="F116" s="221" t="s">
        <v>233</v>
      </c>
      <c r="G116" s="222" t="s">
        <v>192</v>
      </c>
      <c r="H116" s="223">
        <v>878.01999999999998</v>
      </c>
      <c r="I116" s="224"/>
      <c r="J116" s="225">
        <f>ROUND(I116*H116,2)</f>
        <v>0</v>
      </c>
      <c r="K116" s="221" t="s">
        <v>161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711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712</v>
      </c>
      <c r="G117" s="232"/>
      <c r="H117" s="236">
        <v>878.01999999999998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16.5" customHeight="1">
      <c r="B118" s="44"/>
      <c r="C118" s="219" t="s">
        <v>713</v>
      </c>
      <c r="D118" s="219" t="s">
        <v>146</v>
      </c>
      <c r="E118" s="220" t="s">
        <v>241</v>
      </c>
      <c r="F118" s="221" t="s">
        <v>242</v>
      </c>
      <c r="G118" s="222" t="s">
        <v>192</v>
      </c>
      <c r="H118" s="223">
        <v>67.810000000000002</v>
      </c>
      <c r="I118" s="224"/>
      <c r="J118" s="225">
        <f>ROUND(I118*H118,2)</f>
        <v>0</v>
      </c>
      <c r="K118" s="221" t="s">
        <v>156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243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714</v>
      </c>
      <c r="G119" s="232"/>
      <c r="H119" s="236">
        <v>67.810000000000002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" customFormat="1" ht="16.5" customHeight="1">
      <c r="B120" s="44"/>
      <c r="C120" s="219" t="s">
        <v>507</v>
      </c>
      <c r="D120" s="219" t="s">
        <v>146</v>
      </c>
      <c r="E120" s="220" t="s">
        <v>246</v>
      </c>
      <c r="F120" s="221" t="s">
        <v>247</v>
      </c>
      <c r="G120" s="222" t="s">
        <v>248</v>
      </c>
      <c r="H120" s="223">
        <v>101.715</v>
      </c>
      <c r="I120" s="224"/>
      <c r="J120" s="225">
        <f>ROUND(I120*H120,2)</f>
        <v>0</v>
      </c>
      <c r="K120" s="221" t="s">
        <v>161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150</v>
      </c>
      <c r="AT120" s="22" t="s">
        <v>146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715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716</v>
      </c>
      <c r="G121" s="232"/>
      <c r="H121" s="236">
        <v>101.715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25.5" customHeight="1">
      <c r="B122" s="44"/>
      <c r="C122" s="219" t="s">
        <v>717</v>
      </c>
      <c r="D122" s="219" t="s">
        <v>146</v>
      </c>
      <c r="E122" s="220" t="s">
        <v>252</v>
      </c>
      <c r="F122" s="221" t="s">
        <v>253</v>
      </c>
      <c r="G122" s="222" t="s">
        <v>192</v>
      </c>
      <c r="H122" s="223">
        <v>1.45</v>
      </c>
      <c r="I122" s="224"/>
      <c r="J122" s="225">
        <f>ROUND(I122*H122,2)</f>
        <v>0</v>
      </c>
      <c r="K122" s="221" t="s">
        <v>156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150</v>
      </c>
      <c r="AT122" s="22" t="s">
        <v>146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254</v>
      </c>
    </row>
    <row r="123" s="11" customFormat="1">
      <c r="B123" s="231"/>
      <c r="C123" s="232"/>
      <c r="D123" s="233" t="s">
        <v>163</v>
      </c>
      <c r="E123" s="234" t="s">
        <v>22</v>
      </c>
      <c r="F123" s="235" t="s">
        <v>718</v>
      </c>
      <c r="G123" s="232"/>
      <c r="H123" s="236">
        <v>1.1200000000000001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163</v>
      </c>
      <c r="AU123" s="242" t="s">
        <v>82</v>
      </c>
      <c r="AV123" s="11" t="s">
        <v>82</v>
      </c>
      <c r="AW123" s="11" t="s">
        <v>37</v>
      </c>
      <c r="AX123" s="11" t="s">
        <v>73</v>
      </c>
      <c r="AY123" s="242" t="s">
        <v>144</v>
      </c>
    </row>
    <row r="124" s="11" customFormat="1">
      <c r="B124" s="231"/>
      <c r="C124" s="232"/>
      <c r="D124" s="233" t="s">
        <v>163</v>
      </c>
      <c r="E124" s="234" t="s">
        <v>22</v>
      </c>
      <c r="F124" s="235" t="s">
        <v>719</v>
      </c>
      <c r="G124" s="232"/>
      <c r="H124" s="236">
        <v>0.33000000000000002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163</v>
      </c>
      <c r="AU124" s="242" t="s">
        <v>82</v>
      </c>
      <c r="AV124" s="11" t="s">
        <v>82</v>
      </c>
      <c r="AW124" s="11" t="s">
        <v>37</v>
      </c>
      <c r="AX124" s="11" t="s">
        <v>73</v>
      </c>
      <c r="AY124" s="242" t="s">
        <v>144</v>
      </c>
    </row>
    <row r="125" s="12" customFormat="1">
      <c r="B125" s="243"/>
      <c r="C125" s="244"/>
      <c r="D125" s="233" t="s">
        <v>163</v>
      </c>
      <c r="E125" s="245" t="s">
        <v>22</v>
      </c>
      <c r="F125" s="246" t="s">
        <v>205</v>
      </c>
      <c r="G125" s="244"/>
      <c r="H125" s="247">
        <v>1.45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163</v>
      </c>
      <c r="AU125" s="253" t="s">
        <v>82</v>
      </c>
      <c r="AV125" s="12" t="s">
        <v>150</v>
      </c>
      <c r="AW125" s="12" t="s">
        <v>37</v>
      </c>
      <c r="AX125" s="12" t="s">
        <v>24</v>
      </c>
      <c r="AY125" s="253" t="s">
        <v>144</v>
      </c>
    </row>
    <row r="126" s="1" customFormat="1" ht="38.25" customHeight="1">
      <c r="B126" s="44"/>
      <c r="C126" s="219" t="s">
        <v>9</v>
      </c>
      <c r="D126" s="219" t="s">
        <v>146</v>
      </c>
      <c r="E126" s="220" t="s">
        <v>259</v>
      </c>
      <c r="F126" s="221" t="s">
        <v>260</v>
      </c>
      <c r="G126" s="222" t="s">
        <v>192</v>
      </c>
      <c r="H126" s="223">
        <v>0.33000000000000002</v>
      </c>
      <c r="I126" s="224"/>
      <c r="J126" s="225">
        <f>ROUND(I126*H126,2)</f>
        <v>0</v>
      </c>
      <c r="K126" s="221" t="s">
        <v>156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150</v>
      </c>
      <c r="AT126" s="22" t="s">
        <v>146</v>
      </c>
      <c r="AU126" s="22" t="s">
        <v>82</v>
      </c>
      <c r="AY126" s="22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150</v>
      </c>
      <c r="BM126" s="22" t="s">
        <v>261</v>
      </c>
    </row>
    <row r="127" s="11" customFormat="1">
      <c r="B127" s="231"/>
      <c r="C127" s="232"/>
      <c r="D127" s="233" t="s">
        <v>163</v>
      </c>
      <c r="E127" s="234" t="s">
        <v>22</v>
      </c>
      <c r="F127" s="235" t="s">
        <v>720</v>
      </c>
      <c r="G127" s="232"/>
      <c r="H127" s="236">
        <v>0.33000000000000002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163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144</v>
      </c>
    </row>
    <row r="128" s="1" customFormat="1" ht="25.5" customHeight="1">
      <c r="B128" s="44"/>
      <c r="C128" s="219" t="s">
        <v>721</v>
      </c>
      <c r="D128" s="219" t="s">
        <v>146</v>
      </c>
      <c r="E128" s="220" t="s">
        <v>264</v>
      </c>
      <c r="F128" s="221" t="s">
        <v>265</v>
      </c>
      <c r="G128" s="222" t="s">
        <v>155</v>
      </c>
      <c r="H128" s="223">
        <v>381.74200000000002</v>
      </c>
      <c r="I128" s="224"/>
      <c r="J128" s="225">
        <f>ROUND(I128*H128,2)</f>
        <v>0</v>
      </c>
      <c r="K128" s="221" t="s">
        <v>156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150</v>
      </c>
      <c r="AT128" s="22" t="s">
        <v>146</v>
      </c>
      <c r="AU128" s="22" t="s">
        <v>82</v>
      </c>
      <c r="AY128" s="22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150</v>
      </c>
      <c r="BM128" s="22" t="s">
        <v>266</v>
      </c>
    </row>
    <row r="129" s="11" customFormat="1">
      <c r="B129" s="231"/>
      <c r="C129" s="232"/>
      <c r="D129" s="233" t="s">
        <v>163</v>
      </c>
      <c r="E129" s="234" t="s">
        <v>22</v>
      </c>
      <c r="F129" s="235" t="s">
        <v>722</v>
      </c>
      <c r="G129" s="232"/>
      <c r="H129" s="236">
        <v>381.74200000000002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163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144</v>
      </c>
    </row>
    <row r="130" s="10" customFormat="1" ht="29.88" customHeight="1">
      <c r="B130" s="203"/>
      <c r="C130" s="204"/>
      <c r="D130" s="205" t="s">
        <v>72</v>
      </c>
      <c r="E130" s="217" t="s">
        <v>82</v>
      </c>
      <c r="F130" s="217" t="s">
        <v>723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0.45313999999999999</v>
      </c>
      <c r="S130" s="211"/>
      <c r="T130" s="213">
        <f>SUM(T131:T132)</f>
        <v>0</v>
      </c>
      <c r="AR130" s="214" t="s">
        <v>24</v>
      </c>
      <c r="AT130" s="215" t="s">
        <v>72</v>
      </c>
      <c r="AU130" s="215" t="s">
        <v>24</v>
      </c>
      <c r="AY130" s="214" t="s">
        <v>144</v>
      </c>
      <c r="BK130" s="216">
        <f>SUM(BK131:BK132)</f>
        <v>0</v>
      </c>
    </row>
    <row r="131" s="1" customFormat="1" ht="38.25" customHeight="1">
      <c r="B131" s="44"/>
      <c r="C131" s="219" t="s">
        <v>724</v>
      </c>
      <c r="D131" s="219" t="s">
        <v>146</v>
      </c>
      <c r="E131" s="220" t="s">
        <v>725</v>
      </c>
      <c r="F131" s="221" t="s">
        <v>726</v>
      </c>
      <c r="G131" s="222" t="s">
        <v>149</v>
      </c>
      <c r="H131" s="223">
        <v>2</v>
      </c>
      <c r="I131" s="224"/>
      <c r="J131" s="225">
        <f>ROUND(I131*H131,2)</f>
        <v>0</v>
      </c>
      <c r="K131" s="221" t="s">
        <v>156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0.22656999999999999</v>
      </c>
      <c r="R131" s="228">
        <f>Q131*H131</f>
        <v>0.45313999999999999</v>
      </c>
      <c r="S131" s="228">
        <v>0</v>
      </c>
      <c r="T131" s="229">
        <f>S131*H131</f>
        <v>0</v>
      </c>
      <c r="AR131" s="22" t="s">
        <v>150</v>
      </c>
      <c r="AT131" s="22" t="s">
        <v>146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727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728</v>
      </c>
      <c r="G132" s="232"/>
      <c r="H132" s="236">
        <v>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0" customFormat="1" ht="29.88" customHeight="1">
      <c r="B133" s="203"/>
      <c r="C133" s="204"/>
      <c r="D133" s="205" t="s">
        <v>72</v>
      </c>
      <c r="E133" s="217" t="s">
        <v>150</v>
      </c>
      <c r="F133" s="217" t="s">
        <v>268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SUM(P134:P137)</f>
        <v>0</v>
      </c>
      <c r="Q133" s="211"/>
      <c r="R133" s="212">
        <f>SUM(R134:R137)</f>
        <v>0.80200000000000005</v>
      </c>
      <c r="S133" s="211"/>
      <c r="T133" s="213">
        <f>SUM(T134:T137)</f>
        <v>0</v>
      </c>
      <c r="AR133" s="214" t="s">
        <v>24</v>
      </c>
      <c r="AT133" s="215" t="s">
        <v>72</v>
      </c>
      <c r="AU133" s="215" t="s">
        <v>24</v>
      </c>
      <c r="AY133" s="214" t="s">
        <v>144</v>
      </c>
      <c r="BK133" s="216">
        <f>SUM(BK134:BK137)</f>
        <v>0</v>
      </c>
    </row>
    <row r="134" s="1" customFormat="1" ht="25.5" customHeight="1">
      <c r="B134" s="44"/>
      <c r="C134" s="219" t="s">
        <v>729</v>
      </c>
      <c r="D134" s="219" t="s">
        <v>146</v>
      </c>
      <c r="E134" s="220" t="s">
        <v>270</v>
      </c>
      <c r="F134" s="221" t="s">
        <v>271</v>
      </c>
      <c r="G134" s="222" t="s">
        <v>155</v>
      </c>
      <c r="H134" s="223">
        <v>1.5</v>
      </c>
      <c r="I134" s="224"/>
      <c r="J134" s="225">
        <f>ROUND(I134*H134,2)</f>
        <v>0</v>
      </c>
      <c r="K134" s="221" t="s">
        <v>156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150</v>
      </c>
      <c r="AT134" s="22" t="s">
        <v>146</v>
      </c>
      <c r="AU134" s="22" t="s">
        <v>82</v>
      </c>
      <c r="AY134" s="22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150</v>
      </c>
      <c r="BM134" s="22" t="s">
        <v>272</v>
      </c>
    </row>
    <row r="135" s="11" customFormat="1">
      <c r="B135" s="231"/>
      <c r="C135" s="232"/>
      <c r="D135" s="233" t="s">
        <v>163</v>
      </c>
      <c r="E135" s="234" t="s">
        <v>22</v>
      </c>
      <c r="F135" s="235" t="s">
        <v>730</v>
      </c>
      <c r="G135" s="232"/>
      <c r="H135" s="236">
        <v>1.5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163</v>
      </c>
      <c r="AU135" s="242" t="s">
        <v>82</v>
      </c>
      <c r="AV135" s="11" t="s">
        <v>82</v>
      </c>
      <c r="AW135" s="11" t="s">
        <v>37</v>
      </c>
      <c r="AX135" s="11" t="s">
        <v>24</v>
      </c>
      <c r="AY135" s="242" t="s">
        <v>144</v>
      </c>
    </row>
    <row r="136" s="1" customFormat="1" ht="51" customHeight="1">
      <c r="B136" s="44"/>
      <c r="C136" s="254" t="s">
        <v>731</v>
      </c>
      <c r="D136" s="254" t="s">
        <v>206</v>
      </c>
      <c r="E136" s="255" t="s">
        <v>275</v>
      </c>
      <c r="F136" s="256" t="s">
        <v>276</v>
      </c>
      <c r="G136" s="257" t="s">
        <v>248</v>
      </c>
      <c r="H136" s="258">
        <v>0.80200000000000005</v>
      </c>
      <c r="I136" s="259"/>
      <c r="J136" s="260">
        <f>ROUND(I136*H136,2)</f>
        <v>0</v>
      </c>
      <c r="K136" s="256" t="s">
        <v>156</v>
      </c>
      <c r="L136" s="261"/>
      <c r="M136" s="262" t="s">
        <v>22</v>
      </c>
      <c r="N136" s="263" t="s">
        <v>44</v>
      </c>
      <c r="O136" s="45"/>
      <c r="P136" s="228">
        <f>O136*H136</f>
        <v>0</v>
      </c>
      <c r="Q136" s="228">
        <v>1</v>
      </c>
      <c r="R136" s="228">
        <f>Q136*H136</f>
        <v>0.80200000000000005</v>
      </c>
      <c r="S136" s="228">
        <v>0</v>
      </c>
      <c r="T136" s="229">
        <f>S136*H136</f>
        <v>0</v>
      </c>
      <c r="AR136" s="22" t="s">
        <v>210</v>
      </c>
      <c r="AT136" s="22" t="s">
        <v>206</v>
      </c>
      <c r="AU136" s="22" t="s">
        <v>82</v>
      </c>
      <c r="AY136" s="22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150</v>
      </c>
      <c r="BM136" s="22" t="s">
        <v>277</v>
      </c>
    </row>
    <row r="137" s="11" customFormat="1">
      <c r="B137" s="231"/>
      <c r="C137" s="232"/>
      <c r="D137" s="233" t="s">
        <v>163</v>
      </c>
      <c r="E137" s="234" t="s">
        <v>22</v>
      </c>
      <c r="F137" s="235" t="s">
        <v>732</v>
      </c>
      <c r="G137" s="232"/>
      <c r="H137" s="236">
        <v>0.80200000000000005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163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144</v>
      </c>
    </row>
    <row r="138" s="10" customFormat="1" ht="29.88" customHeight="1">
      <c r="B138" s="203"/>
      <c r="C138" s="204"/>
      <c r="D138" s="205" t="s">
        <v>72</v>
      </c>
      <c r="E138" s="217" t="s">
        <v>165</v>
      </c>
      <c r="F138" s="217" t="s">
        <v>288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SUM(P139:P166)</f>
        <v>0</v>
      </c>
      <c r="Q138" s="211"/>
      <c r="R138" s="212">
        <f>SUM(R139:R166)</f>
        <v>94.1613981</v>
      </c>
      <c r="S138" s="211"/>
      <c r="T138" s="213">
        <f>SUM(T139:T166)</f>
        <v>0</v>
      </c>
      <c r="AR138" s="214" t="s">
        <v>24</v>
      </c>
      <c r="AT138" s="215" t="s">
        <v>72</v>
      </c>
      <c r="AU138" s="215" t="s">
        <v>24</v>
      </c>
      <c r="AY138" s="214" t="s">
        <v>144</v>
      </c>
      <c r="BK138" s="216">
        <f>SUM(BK139:BK166)</f>
        <v>0</v>
      </c>
    </row>
    <row r="139" s="1" customFormat="1" ht="25.5" customHeight="1">
      <c r="B139" s="44"/>
      <c r="C139" s="219" t="s">
        <v>541</v>
      </c>
      <c r="D139" s="219" t="s">
        <v>146</v>
      </c>
      <c r="E139" s="220" t="s">
        <v>290</v>
      </c>
      <c r="F139" s="221" t="s">
        <v>291</v>
      </c>
      <c r="G139" s="222" t="s">
        <v>155</v>
      </c>
      <c r="H139" s="223">
        <v>56.793999999999997</v>
      </c>
      <c r="I139" s="224"/>
      <c r="J139" s="225">
        <f>ROUND(I139*H139,2)</f>
        <v>0</v>
      </c>
      <c r="K139" s="221" t="s">
        <v>161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150</v>
      </c>
      <c r="AT139" s="22" t="s">
        <v>146</v>
      </c>
      <c r="AU139" s="22" t="s">
        <v>82</v>
      </c>
      <c r="AY139" s="22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150</v>
      </c>
      <c r="BM139" s="22" t="s">
        <v>733</v>
      </c>
    </row>
    <row r="140" s="11" customFormat="1">
      <c r="B140" s="231"/>
      <c r="C140" s="232"/>
      <c r="D140" s="233" t="s">
        <v>163</v>
      </c>
      <c r="E140" s="234" t="s">
        <v>22</v>
      </c>
      <c r="F140" s="235" t="s">
        <v>734</v>
      </c>
      <c r="G140" s="232"/>
      <c r="H140" s="236">
        <v>56.793999999999997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163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144</v>
      </c>
    </row>
    <row r="141" s="1" customFormat="1" ht="25.5" customHeight="1">
      <c r="B141" s="44"/>
      <c r="C141" s="219" t="s">
        <v>269</v>
      </c>
      <c r="D141" s="219" t="s">
        <v>146</v>
      </c>
      <c r="E141" s="220" t="s">
        <v>295</v>
      </c>
      <c r="F141" s="221" t="s">
        <v>296</v>
      </c>
      <c r="G141" s="222" t="s">
        <v>155</v>
      </c>
      <c r="H141" s="223">
        <v>304.77999999999997</v>
      </c>
      <c r="I141" s="224"/>
      <c r="J141" s="225">
        <f>ROUND(I141*H141,2)</f>
        <v>0</v>
      </c>
      <c r="K141" s="221" t="s">
        <v>156</v>
      </c>
      <c r="L141" s="70"/>
      <c r="M141" s="226" t="s">
        <v>22</v>
      </c>
      <c r="N141" s="227" t="s">
        <v>44</v>
      </c>
      <c r="O141" s="45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AR141" s="22" t="s">
        <v>150</v>
      </c>
      <c r="AT141" s="22" t="s">
        <v>146</v>
      </c>
      <c r="AU141" s="22" t="s">
        <v>82</v>
      </c>
      <c r="AY141" s="22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150</v>
      </c>
      <c r="BM141" s="22" t="s">
        <v>297</v>
      </c>
    </row>
    <row r="142" s="11" customFormat="1">
      <c r="B142" s="231"/>
      <c r="C142" s="232"/>
      <c r="D142" s="233" t="s">
        <v>163</v>
      </c>
      <c r="E142" s="234" t="s">
        <v>22</v>
      </c>
      <c r="F142" s="235" t="s">
        <v>735</v>
      </c>
      <c r="G142" s="232"/>
      <c r="H142" s="236">
        <v>304.77999999999997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163</v>
      </c>
      <c r="AU142" s="242" t="s">
        <v>82</v>
      </c>
      <c r="AV142" s="11" t="s">
        <v>82</v>
      </c>
      <c r="AW142" s="11" t="s">
        <v>37</v>
      </c>
      <c r="AX142" s="11" t="s">
        <v>24</v>
      </c>
      <c r="AY142" s="242" t="s">
        <v>144</v>
      </c>
    </row>
    <row r="143" s="1" customFormat="1" ht="25.5" customHeight="1">
      <c r="B143" s="44"/>
      <c r="C143" s="219" t="s">
        <v>274</v>
      </c>
      <c r="D143" s="219" t="s">
        <v>146</v>
      </c>
      <c r="E143" s="220" t="s">
        <v>300</v>
      </c>
      <c r="F143" s="221" t="s">
        <v>301</v>
      </c>
      <c r="G143" s="222" t="s">
        <v>155</v>
      </c>
      <c r="H143" s="223">
        <v>79.936000000000007</v>
      </c>
      <c r="I143" s="224"/>
      <c r="J143" s="225">
        <f>ROUND(I143*H143,2)</f>
        <v>0</v>
      </c>
      <c r="K143" s="221" t="s">
        <v>156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150</v>
      </c>
      <c r="AT143" s="22" t="s">
        <v>146</v>
      </c>
      <c r="AU143" s="22" t="s">
        <v>82</v>
      </c>
      <c r="AY143" s="22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150</v>
      </c>
      <c r="BM143" s="22" t="s">
        <v>302</v>
      </c>
    </row>
    <row r="144" s="11" customFormat="1">
      <c r="B144" s="231"/>
      <c r="C144" s="232"/>
      <c r="D144" s="233" t="s">
        <v>163</v>
      </c>
      <c r="E144" s="234" t="s">
        <v>22</v>
      </c>
      <c r="F144" s="235" t="s">
        <v>736</v>
      </c>
      <c r="G144" s="232"/>
      <c r="H144" s="236">
        <v>79.936000000000007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163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144</v>
      </c>
    </row>
    <row r="145" s="1" customFormat="1" ht="38.25" customHeight="1">
      <c r="B145" s="44"/>
      <c r="C145" s="219" t="s">
        <v>279</v>
      </c>
      <c r="D145" s="219" t="s">
        <v>146</v>
      </c>
      <c r="E145" s="220" t="s">
        <v>305</v>
      </c>
      <c r="F145" s="221" t="s">
        <v>306</v>
      </c>
      <c r="G145" s="222" t="s">
        <v>155</v>
      </c>
      <c r="H145" s="223">
        <v>111.468</v>
      </c>
      <c r="I145" s="224"/>
      <c r="J145" s="225">
        <f>ROUND(I145*H145,2)</f>
        <v>0</v>
      </c>
      <c r="K145" s="221" t="s">
        <v>156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AR145" s="22" t="s">
        <v>150</v>
      </c>
      <c r="AT145" s="22" t="s">
        <v>146</v>
      </c>
      <c r="AU145" s="22" t="s">
        <v>82</v>
      </c>
      <c r="AY145" s="22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150</v>
      </c>
      <c r="BM145" s="22" t="s">
        <v>307</v>
      </c>
    </row>
    <row r="146" s="11" customFormat="1">
      <c r="B146" s="231"/>
      <c r="C146" s="232"/>
      <c r="D146" s="233" t="s">
        <v>163</v>
      </c>
      <c r="E146" s="234" t="s">
        <v>22</v>
      </c>
      <c r="F146" s="235" t="s">
        <v>737</v>
      </c>
      <c r="G146" s="232"/>
      <c r="H146" s="236">
        <v>111.468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163</v>
      </c>
      <c r="AU146" s="242" t="s">
        <v>82</v>
      </c>
      <c r="AV146" s="11" t="s">
        <v>82</v>
      </c>
      <c r="AW146" s="11" t="s">
        <v>37</v>
      </c>
      <c r="AX146" s="11" t="s">
        <v>24</v>
      </c>
      <c r="AY146" s="242" t="s">
        <v>144</v>
      </c>
    </row>
    <row r="147" s="1" customFormat="1" ht="25.5" customHeight="1">
      <c r="B147" s="44"/>
      <c r="C147" s="219" t="s">
        <v>738</v>
      </c>
      <c r="D147" s="219" t="s">
        <v>146</v>
      </c>
      <c r="E147" s="220" t="s">
        <v>310</v>
      </c>
      <c r="F147" s="221" t="s">
        <v>311</v>
      </c>
      <c r="G147" s="222" t="s">
        <v>155</v>
      </c>
      <c r="H147" s="223">
        <v>96.462000000000003</v>
      </c>
      <c r="I147" s="224"/>
      <c r="J147" s="225">
        <f>ROUND(I147*H147,2)</f>
        <v>0</v>
      </c>
      <c r="K147" s="221" t="s">
        <v>156</v>
      </c>
      <c r="L147" s="70"/>
      <c r="M147" s="226" t="s">
        <v>22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150</v>
      </c>
      <c r="AT147" s="22" t="s">
        <v>146</v>
      </c>
      <c r="AU147" s="22" t="s">
        <v>82</v>
      </c>
      <c r="AY147" s="22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150</v>
      </c>
      <c r="BM147" s="22" t="s">
        <v>312</v>
      </c>
    </row>
    <row r="148" s="11" customFormat="1">
      <c r="B148" s="231"/>
      <c r="C148" s="232"/>
      <c r="D148" s="233" t="s">
        <v>163</v>
      </c>
      <c r="E148" s="234" t="s">
        <v>22</v>
      </c>
      <c r="F148" s="235" t="s">
        <v>739</v>
      </c>
      <c r="G148" s="232"/>
      <c r="H148" s="236">
        <v>96.462000000000003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163</v>
      </c>
      <c r="AU148" s="242" t="s">
        <v>82</v>
      </c>
      <c r="AV148" s="11" t="s">
        <v>82</v>
      </c>
      <c r="AW148" s="11" t="s">
        <v>37</v>
      </c>
      <c r="AX148" s="11" t="s">
        <v>24</v>
      </c>
      <c r="AY148" s="242" t="s">
        <v>144</v>
      </c>
    </row>
    <row r="149" s="1" customFormat="1" ht="25.5" customHeight="1">
      <c r="B149" s="44"/>
      <c r="C149" s="219" t="s">
        <v>511</v>
      </c>
      <c r="D149" s="219" t="s">
        <v>146</v>
      </c>
      <c r="E149" s="220" t="s">
        <v>315</v>
      </c>
      <c r="F149" s="221" t="s">
        <v>316</v>
      </c>
      <c r="G149" s="222" t="s">
        <v>155</v>
      </c>
      <c r="H149" s="223">
        <v>192.06</v>
      </c>
      <c r="I149" s="224"/>
      <c r="J149" s="225">
        <f>ROUND(I149*H149,2)</f>
        <v>0</v>
      </c>
      <c r="K149" s="221" t="s">
        <v>161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150</v>
      </c>
      <c r="AT149" s="22" t="s">
        <v>146</v>
      </c>
      <c r="AU149" s="22" t="s">
        <v>82</v>
      </c>
      <c r="AY149" s="22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150</v>
      </c>
      <c r="BM149" s="22" t="s">
        <v>740</v>
      </c>
    </row>
    <row r="150" s="11" customFormat="1">
      <c r="B150" s="231"/>
      <c r="C150" s="232"/>
      <c r="D150" s="233" t="s">
        <v>163</v>
      </c>
      <c r="E150" s="234" t="s">
        <v>22</v>
      </c>
      <c r="F150" s="235" t="s">
        <v>741</v>
      </c>
      <c r="G150" s="232"/>
      <c r="H150" s="236">
        <v>192.06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163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144</v>
      </c>
    </row>
    <row r="151" s="1" customFormat="1" ht="38.25" customHeight="1">
      <c r="B151" s="44"/>
      <c r="C151" s="219" t="s">
        <v>742</v>
      </c>
      <c r="D151" s="219" t="s">
        <v>146</v>
      </c>
      <c r="E151" s="220" t="s">
        <v>320</v>
      </c>
      <c r="F151" s="221" t="s">
        <v>321</v>
      </c>
      <c r="G151" s="222" t="s">
        <v>155</v>
      </c>
      <c r="H151" s="223">
        <v>192.06</v>
      </c>
      <c r="I151" s="224"/>
      <c r="J151" s="225">
        <f>ROUND(I151*H151,2)</f>
        <v>0</v>
      </c>
      <c r="K151" s="221" t="s">
        <v>156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150</v>
      </c>
      <c r="AT151" s="22" t="s">
        <v>146</v>
      </c>
      <c r="AU151" s="22" t="s">
        <v>82</v>
      </c>
      <c r="AY151" s="22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150</v>
      </c>
      <c r="BM151" s="22" t="s">
        <v>322</v>
      </c>
    </row>
    <row r="152" s="11" customFormat="1">
      <c r="B152" s="231"/>
      <c r="C152" s="232"/>
      <c r="D152" s="233" t="s">
        <v>163</v>
      </c>
      <c r="E152" s="234" t="s">
        <v>22</v>
      </c>
      <c r="F152" s="235" t="s">
        <v>741</v>
      </c>
      <c r="G152" s="232"/>
      <c r="H152" s="236">
        <v>192.06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163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144</v>
      </c>
    </row>
    <row r="153" s="1" customFormat="1" ht="51" customHeight="1">
      <c r="B153" s="44"/>
      <c r="C153" s="219" t="s">
        <v>294</v>
      </c>
      <c r="D153" s="219" t="s">
        <v>146</v>
      </c>
      <c r="E153" s="220" t="s">
        <v>325</v>
      </c>
      <c r="F153" s="221" t="s">
        <v>326</v>
      </c>
      <c r="G153" s="222" t="s">
        <v>155</v>
      </c>
      <c r="H153" s="223">
        <v>175.56</v>
      </c>
      <c r="I153" s="224"/>
      <c r="J153" s="225">
        <f>ROUND(I153*H153,2)</f>
        <v>0</v>
      </c>
      <c r="K153" s="221" t="s">
        <v>156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0.085650000000000004</v>
      </c>
      <c r="R153" s="228">
        <f>Q153*H153</f>
        <v>15.036714000000002</v>
      </c>
      <c r="S153" s="228">
        <v>0</v>
      </c>
      <c r="T153" s="229">
        <f>S153*H153</f>
        <v>0</v>
      </c>
      <c r="AR153" s="22" t="s">
        <v>150</v>
      </c>
      <c r="AT153" s="22" t="s">
        <v>146</v>
      </c>
      <c r="AU153" s="22" t="s">
        <v>82</v>
      </c>
      <c r="AY153" s="22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150</v>
      </c>
      <c r="BM153" s="22" t="s">
        <v>327</v>
      </c>
    </row>
    <row r="154" s="11" customFormat="1">
      <c r="B154" s="231"/>
      <c r="C154" s="232"/>
      <c r="D154" s="233" t="s">
        <v>163</v>
      </c>
      <c r="E154" s="234" t="s">
        <v>22</v>
      </c>
      <c r="F154" s="235" t="s">
        <v>743</v>
      </c>
      <c r="G154" s="232"/>
      <c r="H154" s="236">
        <v>175.56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163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144</v>
      </c>
    </row>
    <row r="155" s="1" customFormat="1" ht="51" customHeight="1">
      <c r="B155" s="44"/>
      <c r="C155" s="219" t="s">
        <v>299</v>
      </c>
      <c r="D155" s="219" t="s">
        <v>146</v>
      </c>
      <c r="E155" s="220" t="s">
        <v>330</v>
      </c>
      <c r="F155" s="221" t="s">
        <v>331</v>
      </c>
      <c r="G155" s="222" t="s">
        <v>155</v>
      </c>
      <c r="H155" s="223">
        <v>150.00999999999999</v>
      </c>
      <c r="I155" s="224"/>
      <c r="J155" s="225">
        <f>ROUND(I155*H155,2)</f>
        <v>0</v>
      </c>
      <c r="K155" s="221" t="s">
        <v>156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0.085650000000000004</v>
      </c>
      <c r="R155" s="228">
        <f>Q155*H155</f>
        <v>12.8483565</v>
      </c>
      <c r="S155" s="228">
        <v>0</v>
      </c>
      <c r="T155" s="229">
        <f>S155*H155</f>
        <v>0</v>
      </c>
      <c r="AR155" s="22" t="s">
        <v>150</v>
      </c>
      <c r="AT155" s="22" t="s">
        <v>146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332</v>
      </c>
    </row>
    <row r="156" s="11" customFormat="1">
      <c r="B156" s="231"/>
      <c r="C156" s="232"/>
      <c r="D156" s="233" t="s">
        <v>163</v>
      </c>
      <c r="E156" s="234" t="s">
        <v>22</v>
      </c>
      <c r="F156" s="235" t="s">
        <v>744</v>
      </c>
      <c r="G156" s="232"/>
      <c r="H156" s="236">
        <v>150.00999999999999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144</v>
      </c>
    </row>
    <row r="157" s="1" customFormat="1" ht="38.25" customHeight="1">
      <c r="B157" s="44"/>
      <c r="C157" s="254" t="s">
        <v>304</v>
      </c>
      <c r="D157" s="254" t="s">
        <v>206</v>
      </c>
      <c r="E157" s="255" t="s">
        <v>335</v>
      </c>
      <c r="F157" s="256" t="s">
        <v>336</v>
      </c>
      <c r="G157" s="257" t="s">
        <v>155</v>
      </c>
      <c r="H157" s="258">
        <v>374.91000000000002</v>
      </c>
      <c r="I157" s="259"/>
      <c r="J157" s="260">
        <f>ROUND(I157*H157,2)</f>
        <v>0</v>
      </c>
      <c r="K157" s="256" t="s">
        <v>156</v>
      </c>
      <c r="L157" s="261"/>
      <c r="M157" s="262" t="s">
        <v>22</v>
      </c>
      <c r="N157" s="263" t="s">
        <v>44</v>
      </c>
      <c r="O157" s="45"/>
      <c r="P157" s="228">
        <f>O157*H157</f>
        <v>0</v>
      </c>
      <c r="Q157" s="228">
        <v>0.152</v>
      </c>
      <c r="R157" s="228">
        <f>Q157*H157</f>
        <v>56.986319999999999</v>
      </c>
      <c r="S157" s="228">
        <v>0</v>
      </c>
      <c r="T157" s="229">
        <f>S157*H157</f>
        <v>0</v>
      </c>
      <c r="AR157" s="22" t="s">
        <v>210</v>
      </c>
      <c r="AT157" s="22" t="s">
        <v>206</v>
      </c>
      <c r="AU157" s="22" t="s">
        <v>82</v>
      </c>
      <c r="AY157" s="22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150</v>
      </c>
      <c r="BM157" s="22" t="s">
        <v>337</v>
      </c>
    </row>
    <row r="158" s="11" customFormat="1">
      <c r="B158" s="231"/>
      <c r="C158" s="232"/>
      <c r="D158" s="233" t="s">
        <v>163</v>
      </c>
      <c r="E158" s="234" t="s">
        <v>22</v>
      </c>
      <c r="F158" s="235" t="s">
        <v>745</v>
      </c>
      <c r="G158" s="232"/>
      <c r="H158" s="236">
        <v>374.91000000000002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144</v>
      </c>
    </row>
    <row r="159" s="1" customFormat="1" ht="16.5" customHeight="1">
      <c r="B159" s="44"/>
      <c r="C159" s="254" t="s">
        <v>309</v>
      </c>
      <c r="D159" s="254" t="s">
        <v>206</v>
      </c>
      <c r="E159" s="255" t="s">
        <v>340</v>
      </c>
      <c r="F159" s="256" t="s">
        <v>341</v>
      </c>
      <c r="G159" s="257" t="s">
        <v>155</v>
      </c>
      <c r="H159" s="258">
        <v>29.190000000000001</v>
      </c>
      <c r="I159" s="259"/>
      <c r="J159" s="260">
        <f>ROUND(I159*H159,2)</f>
        <v>0</v>
      </c>
      <c r="K159" s="256" t="s">
        <v>22</v>
      </c>
      <c r="L159" s="261"/>
      <c r="M159" s="262" t="s">
        <v>22</v>
      </c>
      <c r="N159" s="263" t="s">
        <v>44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210</v>
      </c>
      <c r="AT159" s="22" t="s">
        <v>206</v>
      </c>
      <c r="AU159" s="22" t="s">
        <v>82</v>
      </c>
      <c r="AY159" s="22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150</v>
      </c>
      <c r="BM159" s="22" t="s">
        <v>342</v>
      </c>
    </row>
    <row r="160" s="11" customFormat="1">
      <c r="B160" s="231"/>
      <c r="C160" s="232"/>
      <c r="D160" s="233" t="s">
        <v>163</v>
      </c>
      <c r="E160" s="234" t="s">
        <v>22</v>
      </c>
      <c r="F160" s="235" t="s">
        <v>746</v>
      </c>
      <c r="G160" s="232"/>
      <c r="H160" s="236">
        <v>29.190000000000001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163</v>
      </c>
      <c r="AU160" s="242" t="s">
        <v>82</v>
      </c>
      <c r="AV160" s="11" t="s">
        <v>82</v>
      </c>
      <c r="AW160" s="11" t="s">
        <v>37</v>
      </c>
      <c r="AX160" s="11" t="s">
        <v>24</v>
      </c>
      <c r="AY160" s="242" t="s">
        <v>144</v>
      </c>
    </row>
    <row r="161" s="1" customFormat="1" ht="16.5" customHeight="1">
      <c r="B161" s="44"/>
      <c r="C161" s="254" t="s">
        <v>319</v>
      </c>
      <c r="D161" s="254" t="s">
        <v>206</v>
      </c>
      <c r="E161" s="255" t="s">
        <v>747</v>
      </c>
      <c r="F161" s="256" t="s">
        <v>748</v>
      </c>
      <c r="G161" s="257" t="s">
        <v>209</v>
      </c>
      <c r="H161" s="258">
        <v>39.600000000000001</v>
      </c>
      <c r="I161" s="259"/>
      <c r="J161" s="260">
        <f>ROUND(I161*H161,2)</f>
        <v>0</v>
      </c>
      <c r="K161" s="256" t="s">
        <v>22</v>
      </c>
      <c r="L161" s="261"/>
      <c r="M161" s="262" t="s">
        <v>22</v>
      </c>
      <c r="N161" s="263" t="s">
        <v>44</v>
      </c>
      <c r="O161" s="45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AR161" s="22" t="s">
        <v>210</v>
      </c>
      <c r="AT161" s="22" t="s">
        <v>206</v>
      </c>
      <c r="AU161" s="22" t="s">
        <v>82</v>
      </c>
      <c r="AY161" s="22" t="s">
        <v>144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150</v>
      </c>
      <c r="BM161" s="22" t="s">
        <v>749</v>
      </c>
    </row>
    <row r="162" s="11" customFormat="1">
      <c r="B162" s="231"/>
      <c r="C162" s="232"/>
      <c r="D162" s="233" t="s">
        <v>163</v>
      </c>
      <c r="E162" s="234" t="s">
        <v>22</v>
      </c>
      <c r="F162" s="235" t="s">
        <v>750</v>
      </c>
      <c r="G162" s="232"/>
      <c r="H162" s="236">
        <v>39.600000000000001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144</v>
      </c>
    </row>
    <row r="163" s="1" customFormat="1" ht="51" customHeight="1">
      <c r="B163" s="44"/>
      <c r="C163" s="219" t="s">
        <v>324</v>
      </c>
      <c r="D163" s="219" t="s">
        <v>146</v>
      </c>
      <c r="E163" s="220" t="s">
        <v>345</v>
      </c>
      <c r="F163" s="221" t="s">
        <v>346</v>
      </c>
      <c r="G163" s="222" t="s">
        <v>155</v>
      </c>
      <c r="H163" s="223">
        <v>78.530000000000001</v>
      </c>
      <c r="I163" s="224"/>
      <c r="J163" s="225">
        <f>ROUND(I163*H163,2)</f>
        <v>0</v>
      </c>
      <c r="K163" s="221" t="s">
        <v>156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0.10362</v>
      </c>
      <c r="R163" s="228">
        <f>Q163*H163</f>
        <v>8.1372786000000001</v>
      </c>
      <c r="S163" s="228">
        <v>0</v>
      </c>
      <c r="T163" s="229">
        <f>S163*H163</f>
        <v>0</v>
      </c>
      <c r="AR163" s="22" t="s">
        <v>150</v>
      </c>
      <c r="AT163" s="22" t="s">
        <v>146</v>
      </c>
      <c r="AU163" s="22" t="s">
        <v>82</v>
      </c>
      <c r="AY163" s="22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150</v>
      </c>
      <c r="BM163" s="22" t="s">
        <v>347</v>
      </c>
    </row>
    <row r="164" s="11" customFormat="1">
      <c r="B164" s="231"/>
      <c r="C164" s="232"/>
      <c r="D164" s="233" t="s">
        <v>163</v>
      </c>
      <c r="E164" s="234" t="s">
        <v>22</v>
      </c>
      <c r="F164" s="235" t="s">
        <v>751</v>
      </c>
      <c r="G164" s="232"/>
      <c r="H164" s="236">
        <v>78.530000000000001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AT164" s="242" t="s">
        <v>163</v>
      </c>
      <c r="AU164" s="242" t="s">
        <v>82</v>
      </c>
      <c r="AV164" s="11" t="s">
        <v>82</v>
      </c>
      <c r="AW164" s="11" t="s">
        <v>37</v>
      </c>
      <c r="AX164" s="11" t="s">
        <v>24</v>
      </c>
      <c r="AY164" s="242" t="s">
        <v>144</v>
      </c>
    </row>
    <row r="165" s="1" customFormat="1" ht="51" customHeight="1">
      <c r="B165" s="44"/>
      <c r="C165" s="219" t="s">
        <v>329</v>
      </c>
      <c r="D165" s="219" t="s">
        <v>146</v>
      </c>
      <c r="E165" s="220" t="s">
        <v>752</v>
      </c>
      <c r="F165" s="221" t="s">
        <v>753</v>
      </c>
      <c r="G165" s="222" t="s">
        <v>155</v>
      </c>
      <c r="H165" s="223">
        <v>7.8899999999999997</v>
      </c>
      <c r="I165" s="224"/>
      <c r="J165" s="225">
        <f>ROUND(I165*H165,2)</f>
        <v>0</v>
      </c>
      <c r="K165" s="221" t="s">
        <v>156</v>
      </c>
      <c r="L165" s="70"/>
      <c r="M165" s="226" t="s">
        <v>22</v>
      </c>
      <c r="N165" s="227" t="s">
        <v>44</v>
      </c>
      <c r="O165" s="45"/>
      <c r="P165" s="228">
        <f>O165*H165</f>
        <v>0</v>
      </c>
      <c r="Q165" s="228">
        <v>0.14610000000000001</v>
      </c>
      <c r="R165" s="228">
        <f>Q165*H165</f>
        <v>1.1527290000000001</v>
      </c>
      <c r="S165" s="228">
        <v>0</v>
      </c>
      <c r="T165" s="229">
        <f>S165*H165</f>
        <v>0</v>
      </c>
      <c r="AR165" s="22" t="s">
        <v>150</v>
      </c>
      <c r="AT165" s="22" t="s">
        <v>146</v>
      </c>
      <c r="AU165" s="22" t="s">
        <v>82</v>
      </c>
      <c r="AY165" s="22" t="s">
        <v>144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22" t="s">
        <v>24</v>
      </c>
      <c r="BK165" s="230">
        <f>ROUND(I165*H165,2)</f>
        <v>0</v>
      </c>
      <c r="BL165" s="22" t="s">
        <v>150</v>
      </c>
      <c r="BM165" s="22" t="s">
        <v>754</v>
      </c>
    </row>
    <row r="166" s="11" customFormat="1">
      <c r="B166" s="231"/>
      <c r="C166" s="232"/>
      <c r="D166" s="233" t="s">
        <v>163</v>
      </c>
      <c r="E166" s="234" t="s">
        <v>22</v>
      </c>
      <c r="F166" s="235" t="s">
        <v>755</v>
      </c>
      <c r="G166" s="232"/>
      <c r="H166" s="236">
        <v>7.8899999999999997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AT166" s="242" t="s">
        <v>163</v>
      </c>
      <c r="AU166" s="242" t="s">
        <v>82</v>
      </c>
      <c r="AV166" s="11" t="s">
        <v>82</v>
      </c>
      <c r="AW166" s="11" t="s">
        <v>37</v>
      </c>
      <c r="AX166" s="11" t="s">
        <v>24</v>
      </c>
      <c r="AY166" s="242" t="s">
        <v>144</v>
      </c>
    </row>
    <row r="167" s="10" customFormat="1" ht="29.88" customHeight="1">
      <c r="B167" s="203"/>
      <c r="C167" s="204"/>
      <c r="D167" s="205" t="s">
        <v>72</v>
      </c>
      <c r="E167" s="217" t="s">
        <v>210</v>
      </c>
      <c r="F167" s="217" t="s">
        <v>349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SUM(P168:P176)</f>
        <v>0</v>
      </c>
      <c r="Q167" s="211"/>
      <c r="R167" s="212">
        <f>SUM(R168:R176)</f>
        <v>1.88917</v>
      </c>
      <c r="S167" s="211"/>
      <c r="T167" s="213">
        <f>SUM(T168:T176)</f>
        <v>0</v>
      </c>
      <c r="AR167" s="214" t="s">
        <v>24</v>
      </c>
      <c r="AT167" s="215" t="s">
        <v>72</v>
      </c>
      <c r="AU167" s="215" t="s">
        <v>24</v>
      </c>
      <c r="AY167" s="214" t="s">
        <v>144</v>
      </c>
      <c r="BK167" s="216">
        <f>SUM(BK168:BK176)</f>
        <v>0</v>
      </c>
    </row>
    <row r="168" s="1" customFormat="1" ht="25.5" customHeight="1">
      <c r="B168" s="44"/>
      <c r="C168" s="219" t="s">
        <v>517</v>
      </c>
      <c r="D168" s="219" t="s">
        <v>146</v>
      </c>
      <c r="E168" s="220" t="s">
        <v>351</v>
      </c>
      <c r="F168" s="221" t="s">
        <v>352</v>
      </c>
      <c r="G168" s="222" t="s">
        <v>149</v>
      </c>
      <c r="H168" s="223">
        <v>1</v>
      </c>
      <c r="I168" s="224"/>
      <c r="J168" s="225">
        <f>ROUND(I168*H168,2)</f>
        <v>0</v>
      </c>
      <c r="K168" s="221" t="s">
        <v>161</v>
      </c>
      <c r="L168" s="70"/>
      <c r="M168" s="226" t="s">
        <v>22</v>
      </c>
      <c r="N168" s="227" t="s">
        <v>44</v>
      </c>
      <c r="O168" s="45"/>
      <c r="P168" s="228">
        <f>O168*H168</f>
        <v>0</v>
      </c>
      <c r="Q168" s="228">
        <v>1.0000000000000001E-05</v>
      </c>
      <c r="R168" s="228">
        <f>Q168*H168</f>
        <v>1.0000000000000001E-05</v>
      </c>
      <c r="S168" s="228">
        <v>0</v>
      </c>
      <c r="T168" s="229">
        <f>S168*H168</f>
        <v>0</v>
      </c>
      <c r="AR168" s="22" t="s">
        <v>150</v>
      </c>
      <c r="AT168" s="22" t="s">
        <v>146</v>
      </c>
      <c r="AU168" s="22" t="s">
        <v>82</v>
      </c>
      <c r="AY168" s="22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150</v>
      </c>
      <c r="BM168" s="22" t="s">
        <v>756</v>
      </c>
    </row>
    <row r="169" s="11" customFormat="1">
      <c r="B169" s="231"/>
      <c r="C169" s="232"/>
      <c r="D169" s="233" t="s">
        <v>163</v>
      </c>
      <c r="E169" s="234" t="s">
        <v>22</v>
      </c>
      <c r="F169" s="235" t="s">
        <v>757</v>
      </c>
      <c r="G169" s="232"/>
      <c r="H169" s="236">
        <v>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163</v>
      </c>
      <c r="AU169" s="242" t="s">
        <v>82</v>
      </c>
      <c r="AV169" s="11" t="s">
        <v>82</v>
      </c>
      <c r="AW169" s="11" t="s">
        <v>37</v>
      </c>
      <c r="AX169" s="11" t="s">
        <v>24</v>
      </c>
      <c r="AY169" s="242" t="s">
        <v>144</v>
      </c>
    </row>
    <row r="170" s="1" customFormat="1" ht="16.5" customHeight="1">
      <c r="B170" s="44"/>
      <c r="C170" s="254" t="s">
        <v>527</v>
      </c>
      <c r="D170" s="254" t="s">
        <v>206</v>
      </c>
      <c r="E170" s="255" t="s">
        <v>758</v>
      </c>
      <c r="F170" s="256" t="s">
        <v>759</v>
      </c>
      <c r="G170" s="257" t="s">
        <v>209</v>
      </c>
      <c r="H170" s="258">
        <v>1</v>
      </c>
      <c r="I170" s="259"/>
      <c r="J170" s="260">
        <f>ROUND(I170*H170,2)</f>
        <v>0</v>
      </c>
      <c r="K170" s="256" t="s">
        <v>161</v>
      </c>
      <c r="L170" s="261"/>
      <c r="M170" s="262" t="s">
        <v>22</v>
      </c>
      <c r="N170" s="263" t="s">
        <v>44</v>
      </c>
      <c r="O170" s="45"/>
      <c r="P170" s="228">
        <f>O170*H170</f>
        <v>0</v>
      </c>
      <c r="Q170" s="228">
        <v>0.0025000000000000001</v>
      </c>
      <c r="R170" s="228">
        <f>Q170*H170</f>
        <v>0.0025000000000000001</v>
      </c>
      <c r="S170" s="228">
        <v>0</v>
      </c>
      <c r="T170" s="229">
        <f>S170*H170</f>
        <v>0</v>
      </c>
      <c r="AR170" s="22" t="s">
        <v>210</v>
      </c>
      <c r="AT170" s="22" t="s">
        <v>206</v>
      </c>
      <c r="AU170" s="22" t="s">
        <v>82</v>
      </c>
      <c r="AY170" s="22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150</v>
      </c>
      <c r="BM170" s="22" t="s">
        <v>760</v>
      </c>
    </row>
    <row r="171" s="1" customFormat="1" ht="38.25" customHeight="1">
      <c r="B171" s="44"/>
      <c r="C171" s="219" t="s">
        <v>339</v>
      </c>
      <c r="D171" s="219" t="s">
        <v>146</v>
      </c>
      <c r="E171" s="220" t="s">
        <v>372</v>
      </c>
      <c r="F171" s="221" t="s">
        <v>373</v>
      </c>
      <c r="G171" s="222" t="s">
        <v>209</v>
      </c>
      <c r="H171" s="223">
        <v>1</v>
      </c>
      <c r="I171" s="224"/>
      <c r="J171" s="225">
        <f>ROUND(I171*H171,2)</f>
        <v>0</v>
      </c>
      <c r="K171" s="221" t="s">
        <v>156</v>
      </c>
      <c r="L171" s="70"/>
      <c r="M171" s="226" t="s">
        <v>22</v>
      </c>
      <c r="N171" s="227" t="s">
        <v>44</v>
      </c>
      <c r="O171" s="45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AR171" s="22" t="s">
        <v>150</v>
      </c>
      <c r="AT171" s="22" t="s">
        <v>146</v>
      </c>
      <c r="AU171" s="22" t="s">
        <v>82</v>
      </c>
      <c r="AY171" s="22" t="s">
        <v>144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22" t="s">
        <v>24</v>
      </c>
      <c r="BK171" s="230">
        <f>ROUND(I171*H171,2)</f>
        <v>0</v>
      </c>
      <c r="BL171" s="22" t="s">
        <v>150</v>
      </c>
      <c r="BM171" s="22" t="s">
        <v>374</v>
      </c>
    </row>
    <row r="172" s="11" customFormat="1">
      <c r="B172" s="231"/>
      <c r="C172" s="232"/>
      <c r="D172" s="233" t="s">
        <v>163</v>
      </c>
      <c r="E172" s="234" t="s">
        <v>22</v>
      </c>
      <c r="F172" s="235" t="s">
        <v>761</v>
      </c>
      <c r="G172" s="232"/>
      <c r="H172" s="236">
        <v>1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AT172" s="242" t="s">
        <v>163</v>
      </c>
      <c r="AU172" s="242" t="s">
        <v>82</v>
      </c>
      <c r="AV172" s="11" t="s">
        <v>82</v>
      </c>
      <c r="AW172" s="11" t="s">
        <v>37</v>
      </c>
      <c r="AX172" s="11" t="s">
        <v>24</v>
      </c>
      <c r="AY172" s="242" t="s">
        <v>144</v>
      </c>
    </row>
    <row r="173" s="1" customFormat="1" ht="25.5" customHeight="1">
      <c r="B173" s="44"/>
      <c r="C173" s="254" t="s">
        <v>344</v>
      </c>
      <c r="D173" s="254" t="s">
        <v>206</v>
      </c>
      <c r="E173" s="255" t="s">
        <v>376</v>
      </c>
      <c r="F173" s="256" t="s">
        <v>377</v>
      </c>
      <c r="G173" s="257" t="s">
        <v>209</v>
      </c>
      <c r="H173" s="258">
        <v>1</v>
      </c>
      <c r="I173" s="259"/>
      <c r="J173" s="260">
        <f>ROUND(I173*H173,2)</f>
        <v>0</v>
      </c>
      <c r="K173" s="256" t="s">
        <v>156</v>
      </c>
      <c r="L173" s="261"/>
      <c r="M173" s="262" t="s">
        <v>22</v>
      </c>
      <c r="N173" s="263" t="s">
        <v>44</v>
      </c>
      <c r="O173" s="45"/>
      <c r="P173" s="228">
        <f>O173*H173</f>
        <v>0</v>
      </c>
      <c r="Q173" s="228">
        <v>0.00034000000000000002</v>
      </c>
      <c r="R173" s="228">
        <f>Q173*H173</f>
        <v>0.00034000000000000002</v>
      </c>
      <c r="S173" s="228">
        <v>0</v>
      </c>
      <c r="T173" s="229">
        <f>S173*H173</f>
        <v>0</v>
      </c>
      <c r="AR173" s="22" t="s">
        <v>210</v>
      </c>
      <c r="AT173" s="22" t="s">
        <v>206</v>
      </c>
      <c r="AU173" s="22" t="s">
        <v>82</v>
      </c>
      <c r="AY173" s="22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150</v>
      </c>
      <c r="BM173" s="22" t="s">
        <v>762</v>
      </c>
    </row>
    <row r="174" s="1" customFormat="1" ht="16.5" customHeight="1">
      <c r="B174" s="44"/>
      <c r="C174" s="219" t="s">
        <v>763</v>
      </c>
      <c r="D174" s="219" t="s">
        <v>146</v>
      </c>
      <c r="E174" s="220" t="s">
        <v>764</v>
      </c>
      <c r="F174" s="221" t="s">
        <v>765</v>
      </c>
      <c r="G174" s="222" t="s">
        <v>209</v>
      </c>
      <c r="H174" s="223">
        <v>1</v>
      </c>
      <c r="I174" s="224"/>
      <c r="J174" s="225">
        <f>ROUND(I174*H174,2)</f>
        <v>0</v>
      </c>
      <c r="K174" s="221" t="s">
        <v>156</v>
      </c>
      <c r="L174" s="70"/>
      <c r="M174" s="226" t="s">
        <v>22</v>
      </c>
      <c r="N174" s="227" t="s">
        <v>44</v>
      </c>
      <c r="O174" s="45"/>
      <c r="P174" s="228">
        <f>O174*H174</f>
        <v>0</v>
      </c>
      <c r="Q174" s="228">
        <v>0.42368</v>
      </c>
      <c r="R174" s="228">
        <f>Q174*H174</f>
        <v>0.42368</v>
      </c>
      <c r="S174" s="228">
        <v>0</v>
      </c>
      <c r="T174" s="229">
        <f>S174*H174</f>
        <v>0</v>
      </c>
      <c r="AR174" s="22" t="s">
        <v>150</v>
      </c>
      <c r="AT174" s="22" t="s">
        <v>146</v>
      </c>
      <c r="AU174" s="22" t="s">
        <v>82</v>
      </c>
      <c r="AY174" s="22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150</v>
      </c>
      <c r="BM174" s="22" t="s">
        <v>766</v>
      </c>
    </row>
    <row r="175" s="1" customFormat="1" ht="25.5" customHeight="1">
      <c r="B175" s="44"/>
      <c r="C175" s="219" t="s">
        <v>358</v>
      </c>
      <c r="D175" s="219" t="s">
        <v>146</v>
      </c>
      <c r="E175" s="220" t="s">
        <v>432</v>
      </c>
      <c r="F175" s="221" t="s">
        <v>433</v>
      </c>
      <c r="G175" s="222" t="s">
        <v>209</v>
      </c>
      <c r="H175" s="223">
        <v>3</v>
      </c>
      <c r="I175" s="224"/>
      <c r="J175" s="225">
        <f>ROUND(I175*H175,2)</f>
        <v>0</v>
      </c>
      <c r="K175" s="221" t="s">
        <v>156</v>
      </c>
      <c r="L175" s="70"/>
      <c r="M175" s="226" t="s">
        <v>22</v>
      </c>
      <c r="N175" s="227" t="s">
        <v>44</v>
      </c>
      <c r="O175" s="45"/>
      <c r="P175" s="228">
        <f>O175*H175</f>
        <v>0</v>
      </c>
      <c r="Q175" s="228">
        <v>0.31108000000000002</v>
      </c>
      <c r="R175" s="228">
        <f>Q175*H175</f>
        <v>0.93324000000000007</v>
      </c>
      <c r="S175" s="228">
        <v>0</v>
      </c>
      <c r="T175" s="229">
        <f>S175*H175</f>
        <v>0</v>
      </c>
      <c r="AR175" s="22" t="s">
        <v>150</v>
      </c>
      <c r="AT175" s="22" t="s">
        <v>146</v>
      </c>
      <c r="AU175" s="22" t="s">
        <v>82</v>
      </c>
      <c r="AY175" s="22" t="s">
        <v>144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150</v>
      </c>
      <c r="BM175" s="22" t="s">
        <v>767</v>
      </c>
    </row>
    <row r="176" s="1" customFormat="1" ht="25.5" customHeight="1">
      <c r="B176" s="44"/>
      <c r="C176" s="219" t="s">
        <v>363</v>
      </c>
      <c r="D176" s="219" t="s">
        <v>146</v>
      </c>
      <c r="E176" s="220" t="s">
        <v>768</v>
      </c>
      <c r="F176" s="221" t="s">
        <v>769</v>
      </c>
      <c r="G176" s="222" t="s">
        <v>209</v>
      </c>
      <c r="H176" s="223">
        <v>2</v>
      </c>
      <c r="I176" s="224"/>
      <c r="J176" s="225">
        <f>ROUND(I176*H176,2)</f>
        <v>0</v>
      </c>
      <c r="K176" s="221" t="s">
        <v>156</v>
      </c>
      <c r="L176" s="70"/>
      <c r="M176" s="226" t="s">
        <v>22</v>
      </c>
      <c r="N176" s="227" t="s">
        <v>44</v>
      </c>
      <c r="O176" s="45"/>
      <c r="P176" s="228">
        <f>O176*H176</f>
        <v>0</v>
      </c>
      <c r="Q176" s="228">
        <v>0.26469999999999999</v>
      </c>
      <c r="R176" s="228">
        <f>Q176*H176</f>
        <v>0.52939999999999998</v>
      </c>
      <c r="S176" s="228">
        <v>0</v>
      </c>
      <c r="T176" s="229">
        <f>S176*H176</f>
        <v>0</v>
      </c>
      <c r="AR176" s="22" t="s">
        <v>150</v>
      </c>
      <c r="AT176" s="22" t="s">
        <v>146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770</v>
      </c>
    </row>
    <row r="177" s="10" customFormat="1" ht="29.88" customHeight="1">
      <c r="B177" s="203"/>
      <c r="C177" s="204"/>
      <c r="D177" s="205" t="s">
        <v>72</v>
      </c>
      <c r="E177" s="217" t="s">
        <v>184</v>
      </c>
      <c r="F177" s="217" t="s">
        <v>435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SUM(P178:P205)</f>
        <v>0</v>
      </c>
      <c r="Q177" s="211"/>
      <c r="R177" s="212">
        <f>SUM(R178:R205)</f>
        <v>89.399164999999996</v>
      </c>
      <c r="S177" s="211"/>
      <c r="T177" s="213">
        <f>SUM(T178:T205)</f>
        <v>0</v>
      </c>
      <c r="AR177" s="214" t="s">
        <v>24</v>
      </c>
      <c r="AT177" s="215" t="s">
        <v>72</v>
      </c>
      <c r="AU177" s="215" t="s">
        <v>24</v>
      </c>
      <c r="AY177" s="214" t="s">
        <v>144</v>
      </c>
      <c r="BK177" s="216">
        <f>SUM(BK178:BK205)</f>
        <v>0</v>
      </c>
    </row>
    <row r="178" s="1" customFormat="1" ht="16.5" customHeight="1">
      <c r="B178" s="44"/>
      <c r="C178" s="219" t="s">
        <v>532</v>
      </c>
      <c r="D178" s="219" t="s">
        <v>146</v>
      </c>
      <c r="E178" s="220" t="s">
        <v>771</v>
      </c>
      <c r="F178" s="221" t="s">
        <v>772</v>
      </c>
      <c r="G178" s="222" t="s">
        <v>209</v>
      </c>
      <c r="H178" s="223">
        <v>1</v>
      </c>
      <c r="I178" s="224"/>
      <c r="J178" s="225">
        <f>ROUND(I178*H178,2)</f>
        <v>0</v>
      </c>
      <c r="K178" s="221" t="s">
        <v>161</v>
      </c>
      <c r="L178" s="70"/>
      <c r="M178" s="226" t="s">
        <v>22</v>
      </c>
      <c r="N178" s="227" t="s">
        <v>44</v>
      </c>
      <c r="O178" s="45"/>
      <c r="P178" s="228">
        <f>O178*H178</f>
        <v>0</v>
      </c>
      <c r="Q178" s="228">
        <v>0.10940999999999999</v>
      </c>
      <c r="R178" s="228">
        <f>Q178*H178</f>
        <v>0.10940999999999999</v>
      </c>
      <c r="S178" s="228">
        <v>0</v>
      </c>
      <c r="T178" s="229">
        <f>S178*H178</f>
        <v>0</v>
      </c>
      <c r="AR178" s="22" t="s">
        <v>150</v>
      </c>
      <c r="AT178" s="22" t="s">
        <v>146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773</v>
      </c>
    </row>
    <row r="179" s="1" customFormat="1" ht="25.5" customHeight="1">
      <c r="B179" s="44"/>
      <c r="C179" s="254" t="s">
        <v>536</v>
      </c>
      <c r="D179" s="254" t="s">
        <v>206</v>
      </c>
      <c r="E179" s="255" t="s">
        <v>774</v>
      </c>
      <c r="F179" s="256" t="s">
        <v>775</v>
      </c>
      <c r="G179" s="257" t="s">
        <v>149</v>
      </c>
      <c r="H179" s="258">
        <v>1</v>
      </c>
      <c r="I179" s="259"/>
      <c r="J179" s="260">
        <f>ROUND(I179*H179,2)</f>
        <v>0</v>
      </c>
      <c r="K179" s="256" t="s">
        <v>22</v>
      </c>
      <c r="L179" s="261"/>
      <c r="M179" s="262" t="s">
        <v>22</v>
      </c>
      <c r="N179" s="263" t="s">
        <v>44</v>
      </c>
      <c r="O179" s="4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2" t="s">
        <v>210</v>
      </c>
      <c r="AT179" s="22" t="s">
        <v>206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776</v>
      </c>
    </row>
    <row r="180" s="1" customFormat="1" ht="38.25" customHeight="1">
      <c r="B180" s="44"/>
      <c r="C180" s="219" t="s">
        <v>375</v>
      </c>
      <c r="D180" s="219" t="s">
        <v>146</v>
      </c>
      <c r="E180" s="220" t="s">
        <v>441</v>
      </c>
      <c r="F180" s="221" t="s">
        <v>442</v>
      </c>
      <c r="G180" s="222" t="s">
        <v>149</v>
      </c>
      <c r="H180" s="223">
        <v>182.80000000000001</v>
      </c>
      <c r="I180" s="224"/>
      <c r="J180" s="225">
        <f>ROUND(I180*H180,2)</f>
        <v>0</v>
      </c>
      <c r="K180" s="221" t="s">
        <v>156</v>
      </c>
      <c r="L180" s="70"/>
      <c r="M180" s="226" t="s">
        <v>22</v>
      </c>
      <c r="N180" s="227" t="s">
        <v>44</v>
      </c>
      <c r="O180" s="45"/>
      <c r="P180" s="228">
        <f>O180*H180</f>
        <v>0</v>
      </c>
      <c r="Q180" s="228">
        <v>0.15540000000000001</v>
      </c>
      <c r="R180" s="228">
        <f>Q180*H180</f>
        <v>28.407120000000003</v>
      </c>
      <c r="S180" s="228">
        <v>0</v>
      </c>
      <c r="T180" s="229">
        <f>S180*H180</f>
        <v>0</v>
      </c>
      <c r="AR180" s="22" t="s">
        <v>150</v>
      </c>
      <c r="AT180" s="22" t="s">
        <v>146</v>
      </c>
      <c r="AU180" s="22" t="s">
        <v>82</v>
      </c>
      <c r="AY180" s="22" t="s">
        <v>144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150</v>
      </c>
      <c r="BM180" s="22" t="s">
        <v>443</v>
      </c>
    </row>
    <row r="181" s="11" customFormat="1">
      <c r="B181" s="231"/>
      <c r="C181" s="232"/>
      <c r="D181" s="233" t="s">
        <v>163</v>
      </c>
      <c r="E181" s="234" t="s">
        <v>22</v>
      </c>
      <c r="F181" s="235" t="s">
        <v>777</v>
      </c>
      <c r="G181" s="232"/>
      <c r="H181" s="236">
        <v>182.80000000000001</v>
      </c>
      <c r="I181" s="237"/>
      <c r="J181" s="232"/>
      <c r="K181" s="232"/>
      <c r="L181" s="238"/>
      <c r="M181" s="239"/>
      <c r="N181" s="240"/>
      <c r="O181" s="240"/>
      <c r="P181" s="240"/>
      <c r="Q181" s="240"/>
      <c r="R181" s="240"/>
      <c r="S181" s="240"/>
      <c r="T181" s="241"/>
      <c r="AT181" s="242" t="s">
        <v>163</v>
      </c>
      <c r="AU181" s="242" t="s">
        <v>82</v>
      </c>
      <c r="AV181" s="11" t="s">
        <v>82</v>
      </c>
      <c r="AW181" s="11" t="s">
        <v>37</v>
      </c>
      <c r="AX181" s="11" t="s">
        <v>24</v>
      </c>
      <c r="AY181" s="242" t="s">
        <v>144</v>
      </c>
    </row>
    <row r="182" s="1" customFormat="1" ht="25.5" customHeight="1">
      <c r="B182" s="44"/>
      <c r="C182" s="254" t="s">
        <v>379</v>
      </c>
      <c r="D182" s="254" t="s">
        <v>206</v>
      </c>
      <c r="E182" s="255" t="s">
        <v>446</v>
      </c>
      <c r="F182" s="256" t="s">
        <v>447</v>
      </c>
      <c r="G182" s="257" t="s">
        <v>209</v>
      </c>
      <c r="H182" s="258">
        <v>56.100000000000001</v>
      </c>
      <c r="I182" s="259"/>
      <c r="J182" s="260">
        <f>ROUND(I182*H182,2)</f>
        <v>0</v>
      </c>
      <c r="K182" s="256" t="s">
        <v>156</v>
      </c>
      <c r="L182" s="261"/>
      <c r="M182" s="262" t="s">
        <v>22</v>
      </c>
      <c r="N182" s="263" t="s">
        <v>44</v>
      </c>
      <c r="O182" s="45"/>
      <c r="P182" s="228">
        <f>O182*H182</f>
        <v>0</v>
      </c>
      <c r="Q182" s="228">
        <v>0.063</v>
      </c>
      <c r="R182" s="228">
        <f>Q182*H182</f>
        <v>3.5343</v>
      </c>
      <c r="S182" s="228">
        <v>0</v>
      </c>
      <c r="T182" s="229">
        <f>S182*H182</f>
        <v>0</v>
      </c>
      <c r="AR182" s="22" t="s">
        <v>210</v>
      </c>
      <c r="AT182" s="22" t="s">
        <v>206</v>
      </c>
      <c r="AU182" s="22" t="s">
        <v>82</v>
      </c>
      <c r="AY182" s="22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150</v>
      </c>
      <c r="BM182" s="22" t="s">
        <v>448</v>
      </c>
    </row>
    <row r="183" s="11" customFormat="1">
      <c r="B183" s="231"/>
      <c r="C183" s="232"/>
      <c r="D183" s="233" t="s">
        <v>163</v>
      </c>
      <c r="E183" s="234" t="s">
        <v>22</v>
      </c>
      <c r="F183" s="235" t="s">
        <v>778</v>
      </c>
      <c r="G183" s="232"/>
      <c r="H183" s="236">
        <v>56.100000000000001</v>
      </c>
      <c r="I183" s="237"/>
      <c r="J183" s="232"/>
      <c r="K183" s="232"/>
      <c r="L183" s="238"/>
      <c r="M183" s="239"/>
      <c r="N183" s="240"/>
      <c r="O183" s="240"/>
      <c r="P183" s="240"/>
      <c r="Q183" s="240"/>
      <c r="R183" s="240"/>
      <c r="S183" s="240"/>
      <c r="T183" s="241"/>
      <c r="AT183" s="242" t="s">
        <v>163</v>
      </c>
      <c r="AU183" s="242" t="s">
        <v>82</v>
      </c>
      <c r="AV183" s="11" t="s">
        <v>82</v>
      </c>
      <c r="AW183" s="11" t="s">
        <v>37</v>
      </c>
      <c r="AX183" s="11" t="s">
        <v>24</v>
      </c>
      <c r="AY183" s="242" t="s">
        <v>144</v>
      </c>
    </row>
    <row r="184" s="1" customFormat="1" ht="25.5" customHeight="1">
      <c r="B184" s="44"/>
      <c r="C184" s="254" t="s">
        <v>383</v>
      </c>
      <c r="D184" s="254" t="s">
        <v>206</v>
      </c>
      <c r="E184" s="255" t="s">
        <v>451</v>
      </c>
      <c r="F184" s="256" t="s">
        <v>452</v>
      </c>
      <c r="G184" s="257" t="s">
        <v>209</v>
      </c>
      <c r="H184" s="258">
        <v>24.800000000000001</v>
      </c>
      <c r="I184" s="259"/>
      <c r="J184" s="260">
        <f>ROUND(I184*H184,2)</f>
        <v>0</v>
      </c>
      <c r="K184" s="256" t="s">
        <v>156</v>
      </c>
      <c r="L184" s="261"/>
      <c r="M184" s="262" t="s">
        <v>22</v>
      </c>
      <c r="N184" s="263" t="s">
        <v>44</v>
      </c>
      <c r="O184" s="45"/>
      <c r="P184" s="228">
        <f>O184*H184</f>
        <v>0</v>
      </c>
      <c r="Q184" s="228">
        <v>0.071999999999999995</v>
      </c>
      <c r="R184" s="228">
        <f>Q184*H184</f>
        <v>1.7855999999999999</v>
      </c>
      <c r="S184" s="228">
        <v>0</v>
      </c>
      <c r="T184" s="229">
        <f>S184*H184</f>
        <v>0</v>
      </c>
      <c r="AR184" s="22" t="s">
        <v>210</v>
      </c>
      <c r="AT184" s="22" t="s">
        <v>206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453</v>
      </c>
    </row>
    <row r="185" s="11" customFormat="1">
      <c r="B185" s="231"/>
      <c r="C185" s="232"/>
      <c r="D185" s="233" t="s">
        <v>163</v>
      </c>
      <c r="E185" s="234" t="s">
        <v>22</v>
      </c>
      <c r="F185" s="235" t="s">
        <v>779</v>
      </c>
      <c r="G185" s="232"/>
      <c r="H185" s="236">
        <v>24.800000000000001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163</v>
      </c>
      <c r="AU185" s="242" t="s">
        <v>82</v>
      </c>
      <c r="AV185" s="11" t="s">
        <v>82</v>
      </c>
      <c r="AW185" s="11" t="s">
        <v>37</v>
      </c>
      <c r="AX185" s="11" t="s">
        <v>24</v>
      </c>
      <c r="AY185" s="242" t="s">
        <v>144</v>
      </c>
    </row>
    <row r="186" s="1" customFormat="1" ht="25.5" customHeight="1">
      <c r="B186" s="44"/>
      <c r="C186" s="254" t="s">
        <v>387</v>
      </c>
      <c r="D186" s="254" t="s">
        <v>206</v>
      </c>
      <c r="E186" s="255" t="s">
        <v>456</v>
      </c>
      <c r="F186" s="256" t="s">
        <v>457</v>
      </c>
      <c r="G186" s="257" t="s">
        <v>209</v>
      </c>
      <c r="H186" s="258">
        <v>101.90000000000001</v>
      </c>
      <c r="I186" s="259"/>
      <c r="J186" s="260">
        <f>ROUND(I186*H186,2)</f>
        <v>0</v>
      </c>
      <c r="K186" s="256" t="s">
        <v>156</v>
      </c>
      <c r="L186" s="261"/>
      <c r="M186" s="262" t="s">
        <v>22</v>
      </c>
      <c r="N186" s="263" t="s">
        <v>44</v>
      </c>
      <c r="O186" s="45"/>
      <c r="P186" s="228">
        <f>O186*H186</f>
        <v>0</v>
      </c>
      <c r="Q186" s="228">
        <v>0.085999999999999993</v>
      </c>
      <c r="R186" s="228">
        <f>Q186*H186</f>
        <v>8.763399999999999</v>
      </c>
      <c r="S186" s="228">
        <v>0</v>
      </c>
      <c r="T186" s="229">
        <f>S186*H186</f>
        <v>0</v>
      </c>
      <c r="AR186" s="22" t="s">
        <v>210</v>
      </c>
      <c r="AT186" s="22" t="s">
        <v>206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458</v>
      </c>
    </row>
    <row r="187" s="11" customFormat="1">
      <c r="B187" s="231"/>
      <c r="C187" s="232"/>
      <c r="D187" s="233" t="s">
        <v>163</v>
      </c>
      <c r="E187" s="234" t="s">
        <v>22</v>
      </c>
      <c r="F187" s="235" t="s">
        <v>780</v>
      </c>
      <c r="G187" s="232"/>
      <c r="H187" s="236">
        <v>101.90000000000001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163</v>
      </c>
      <c r="AU187" s="242" t="s">
        <v>82</v>
      </c>
      <c r="AV187" s="11" t="s">
        <v>82</v>
      </c>
      <c r="AW187" s="11" t="s">
        <v>37</v>
      </c>
      <c r="AX187" s="11" t="s">
        <v>24</v>
      </c>
      <c r="AY187" s="242" t="s">
        <v>144</v>
      </c>
    </row>
    <row r="188" s="1" customFormat="1" ht="38.25" customHeight="1">
      <c r="B188" s="44"/>
      <c r="C188" s="219" t="s">
        <v>391</v>
      </c>
      <c r="D188" s="219" t="s">
        <v>146</v>
      </c>
      <c r="E188" s="220" t="s">
        <v>461</v>
      </c>
      <c r="F188" s="221" t="s">
        <v>462</v>
      </c>
      <c r="G188" s="222" t="s">
        <v>149</v>
      </c>
      <c r="H188" s="223">
        <v>257</v>
      </c>
      <c r="I188" s="224"/>
      <c r="J188" s="225">
        <f>ROUND(I188*H188,2)</f>
        <v>0</v>
      </c>
      <c r="K188" s="221" t="s">
        <v>156</v>
      </c>
      <c r="L188" s="70"/>
      <c r="M188" s="226" t="s">
        <v>22</v>
      </c>
      <c r="N188" s="227" t="s">
        <v>44</v>
      </c>
      <c r="O188" s="45"/>
      <c r="P188" s="228">
        <f>O188*H188</f>
        <v>0</v>
      </c>
      <c r="Q188" s="228">
        <v>0.1295</v>
      </c>
      <c r="R188" s="228">
        <f>Q188*H188</f>
        <v>33.281500000000001</v>
      </c>
      <c r="S188" s="228">
        <v>0</v>
      </c>
      <c r="T188" s="229">
        <f>S188*H188</f>
        <v>0</v>
      </c>
      <c r="AR188" s="22" t="s">
        <v>150</v>
      </c>
      <c r="AT188" s="22" t="s">
        <v>146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463</v>
      </c>
    </row>
    <row r="189" s="11" customFormat="1">
      <c r="B189" s="231"/>
      <c r="C189" s="232"/>
      <c r="D189" s="233" t="s">
        <v>163</v>
      </c>
      <c r="E189" s="234" t="s">
        <v>22</v>
      </c>
      <c r="F189" s="235" t="s">
        <v>781</v>
      </c>
      <c r="G189" s="232"/>
      <c r="H189" s="236">
        <v>257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163</v>
      </c>
      <c r="AU189" s="242" t="s">
        <v>82</v>
      </c>
      <c r="AV189" s="11" t="s">
        <v>82</v>
      </c>
      <c r="AW189" s="11" t="s">
        <v>37</v>
      </c>
      <c r="AX189" s="11" t="s">
        <v>24</v>
      </c>
      <c r="AY189" s="242" t="s">
        <v>144</v>
      </c>
    </row>
    <row r="190" s="1" customFormat="1" ht="38.25" customHeight="1">
      <c r="B190" s="44"/>
      <c r="C190" s="254" t="s">
        <v>395</v>
      </c>
      <c r="D190" s="254" t="s">
        <v>206</v>
      </c>
      <c r="E190" s="255" t="s">
        <v>466</v>
      </c>
      <c r="F190" s="256" t="s">
        <v>467</v>
      </c>
      <c r="G190" s="257" t="s">
        <v>209</v>
      </c>
      <c r="H190" s="258">
        <v>514</v>
      </c>
      <c r="I190" s="259"/>
      <c r="J190" s="260">
        <f>ROUND(I190*H190,2)</f>
        <v>0</v>
      </c>
      <c r="K190" s="256" t="s">
        <v>156</v>
      </c>
      <c r="L190" s="261"/>
      <c r="M190" s="262" t="s">
        <v>22</v>
      </c>
      <c r="N190" s="263" t="s">
        <v>44</v>
      </c>
      <c r="O190" s="45"/>
      <c r="P190" s="228">
        <f>O190*H190</f>
        <v>0</v>
      </c>
      <c r="Q190" s="228">
        <v>0.024</v>
      </c>
      <c r="R190" s="228">
        <f>Q190*H190</f>
        <v>12.336</v>
      </c>
      <c r="S190" s="228">
        <v>0</v>
      </c>
      <c r="T190" s="229">
        <f>S190*H190</f>
        <v>0</v>
      </c>
      <c r="AR190" s="22" t="s">
        <v>210</v>
      </c>
      <c r="AT190" s="22" t="s">
        <v>206</v>
      </c>
      <c r="AU190" s="22" t="s">
        <v>82</v>
      </c>
      <c r="AY190" s="22" t="s">
        <v>144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150</v>
      </c>
      <c r="BM190" s="22" t="s">
        <v>468</v>
      </c>
    </row>
    <row r="191" s="1" customFormat="1" ht="38.25" customHeight="1">
      <c r="B191" s="44"/>
      <c r="C191" s="219" t="s">
        <v>399</v>
      </c>
      <c r="D191" s="219" t="s">
        <v>146</v>
      </c>
      <c r="E191" s="220" t="s">
        <v>470</v>
      </c>
      <c r="F191" s="221" t="s">
        <v>471</v>
      </c>
      <c r="G191" s="222" t="s">
        <v>149</v>
      </c>
      <c r="H191" s="223">
        <v>8</v>
      </c>
      <c r="I191" s="224"/>
      <c r="J191" s="225">
        <f>ROUND(I191*H191,2)</f>
        <v>0</v>
      </c>
      <c r="K191" s="221" t="s">
        <v>156</v>
      </c>
      <c r="L191" s="70"/>
      <c r="M191" s="226" t="s">
        <v>22</v>
      </c>
      <c r="N191" s="227" t="s">
        <v>44</v>
      </c>
      <c r="O191" s="45"/>
      <c r="P191" s="228">
        <f>O191*H191</f>
        <v>0</v>
      </c>
      <c r="Q191" s="228">
        <v>5.0000000000000002E-05</v>
      </c>
      <c r="R191" s="228">
        <f>Q191*H191</f>
        <v>0.00040000000000000002</v>
      </c>
      <c r="S191" s="228">
        <v>0</v>
      </c>
      <c r="T191" s="229">
        <f>S191*H191</f>
        <v>0</v>
      </c>
      <c r="AR191" s="22" t="s">
        <v>150</v>
      </c>
      <c r="AT191" s="22" t="s">
        <v>146</v>
      </c>
      <c r="AU191" s="22" t="s">
        <v>82</v>
      </c>
      <c r="AY191" s="22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150</v>
      </c>
      <c r="BM191" s="22" t="s">
        <v>472</v>
      </c>
    </row>
    <row r="192" s="11" customFormat="1">
      <c r="B192" s="231"/>
      <c r="C192" s="232"/>
      <c r="D192" s="233" t="s">
        <v>163</v>
      </c>
      <c r="E192" s="234" t="s">
        <v>22</v>
      </c>
      <c r="F192" s="235" t="s">
        <v>782</v>
      </c>
      <c r="G192" s="232"/>
      <c r="H192" s="236">
        <v>8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163</v>
      </c>
      <c r="AU192" s="242" t="s">
        <v>82</v>
      </c>
      <c r="AV192" s="11" t="s">
        <v>82</v>
      </c>
      <c r="AW192" s="11" t="s">
        <v>37</v>
      </c>
      <c r="AX192" s="11" t="s">
        <v>24</v>
      </c>
      <c r="AY192" s="242" t="s">
        <v>144</v>
      </c>
    </row>
    <row r="193" s="1" customFormat="1" ht="25.5" customHeight="1">
      <c r="B193" s="44"/>
      <c r="C193" s="219" t="s">
        <v>407</v>
      </c>
      <c r="D193" s="219" t="s">
        <v>146</v>
      </c>
      <c r="E193" s="220" t="s">
        <v>474</v>
      </c>
      <c r="F193" s="221" t="s">
        <v>475</v>
      </c>
      <c r="G193" s="222" t="s">
        <v>149</v>
      </c>
      <c r="H193" s="223">
        <v>153.90000000000001</v>
      </c>
      <c r="I193" s="224"/>
      <c r="J193" s="225">
        <f>ROUND(I193*H193,2)</f>
        <v>0</v>
      </c>
      <c r="K193" s="221" t="s">
        <v>156</v>
      </c>
      <c r="L193" s="70"/>
      <c r="M193" s="226" t="s">
        <v>22</v>
      </c>
      <c r="N193" s="227" t="s">
        <v>44</v>
      </c>
      <c r="O193" s="45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AR193" s="22" t="s">
        <v>150</v>
      </c>
      <c r="AT193" s="22" t="s">
        <v>146</v>
      </c>
      <c r="AU193" s="22" t="s">
        <v>82</v>
      </c>
      <c r="AY193" s="22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2" t="s">
        <v>24</v>
      </c>
      <c r="BK193" s="230">
        <f>ROUND(I193*H193,2)</f>
        <v>0</v>
      </c>
      <c r="BL193" s="22" t="s">
        <v>150</v>
      </c>
      <c r="BM193" s="22" t="s">
        <v>476</v>
      </c>
    </row>
    <row r="194" s="11" customFormat="1">
      <c r="B194" s="231"/>
      <c r="C194" s="232"/>
      <c r="D194" s="233" t="s">
        <v>163</v>
      </c>
      <c r="E194" s="234" t="s">
        <v>22</v>
      </c>
      <c r="F194" s="235" t="s">
        <v>783</v>
      </c>
      <c r="G194" s="232"/>
      <c r="H194" s="236">
        <v>153.90000000000001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163</v>
      </c>
      <c r="AU194" s="242" t="s">
        <v>82</v>
      </c>
      <c r="AV194" s="11" t="s">
        <v>82</v>
      </c>
      <c r="AW194" s="11" t="s">
        <v>37</v>
      </c>
      <c r="AX194" s="11" t="s">
        <v>24</v>
      </c>
      <c r="AY194" s="242" t="s">
        <v>144</v>
      </c>
    </row>
    <row r="195" s="1" customFormat="1" ht="25.5" customHeight="1">
      <c r="B195" s="44"/>
      <c r="C195" s="219" t="s">
        <v>411</v>
      </c>
      <c r="D195" s="219" t="s">
        <v>146</v>
      </c>
      <c r="E195" s="220" t="s">
        <v>479</v>
      </c>
      <c r="F195" s="221" t="s">
        <v>480</v>
      </c>
      <c r="G195" s="222" t="s">
        <v>149</v>
      </c>
      <c r="H195" s="223">
        <v>3.5</v>
      </c>
      <c r="I195" s="224"/>
      <c r="J195" s="225">
        <f>ROUND(I195*H195,2)</f>
        <v>0</v>
      </c>
      <c r="K195" s="221" t="s">
        <v>156</v>
      </c>
      <c r="L195" s="70"/>
      <c r="M195" s="226" t="s">
        <v>22</v>
      </c>
      <c r="N195" s="227" t="s">
        <v>44</v>
      </c>
      <c r="O195" s="45"/>
      <c r="P195" s="228">
        <f>O195*H195</f>
        <v>0</v>
      </c>
      <c r="Q195" s="228">
        <v>0.29221000000000003</v>
      </c>
      <c r="R195" s="228">
        <f>Q195*H195</f>
        <v>1.0227350000000002</v>
      </c>
      <c r="S195" s="228">
        <v>0</v>
      </c>
      <c r="T195" s="229">
        <f>S195*H195</f>
        <v>0</v>
      </c>
      <c r="AR195" s="22" t="s">
        <v>150</v>
      </c>
      <c r="AT195" s="22" t="s">
        <v>146</v>
      </c>
      <c r="AU195" s="22" t="s">
        <v>82</v>
      </c>
      <c r="AY195" s="22" t="s">
        <v>144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2" t="s">
        <v>24</v>
      </c>
      <c r="BK195" s="230">
        <f>ROUND(I195*H195,2)</f>
        <v>0</v>
      </c>
      <c r="BL195" s="22" t="s">
        <v>150</v>
      </c>
      <c r="BM195" s="22" t="s">
        <v>481</v>
      </c>
    </row>
    <row r="196" s="11" customFormat="1">
      <c r="B196" s="231"/>
      <c r="C196" s="232"/>
      <c r="D196" s="233" t="s">
        <v>163</v>
      </c>
      <c r="E196" s="234" t="s">
        <v>22</v>
      </c>
      <c r="F196" s="235" t="s">
        <v>784</v>
      </c>
      <c r="G196" s="232"/>
      <c r="H196" s="236">
        <v>3.5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163</v>
      </c>
      <c r="AU196" s="242" t="s">
        <v>82</v>
      </c>
      <c r="AV196" s="11" t="s">
        <v>82</v>
      </c>
      <c r="AW196" s="11" t="s">
        <v>37</v>
      </c>
      <c r="AX196" s="11" t="s">
        <v>24</v>
      </c>
      <c r="AY196" s="242" t="s">
        <v>144</v>
      </c>
    </row>
    <row r="197" s="1" customFormat="1" ht="25.5" customHeight="1">
      <c r="B197" s="44"/>
      <c r="C197" s="254" t="s">
        <v>450</v>
      </c>
      <c r="D197" s="254" t="s">
        <v>206</v>
      </c>
      <c r="E197" s="255" t="s">
        <v>484</v>
      </c>
      <c r="F197" s="256" t="s">
        <v>485</v>
      </c>
      <c r="G197" s="257" t="s">
        <v>209</v>
      </c>
      <c r="H197" s="258">
        <v>1</v>
      </c>
      <c r="I197" s="259"/>
      <c r="J197" s="260">
        <f>ROUND(I197*H197,2)</f>
        <v>0</v>
      </c>
      <c r="K197" s="256" t="s">
        <v>156</v>
      </c>
      <c r="L197" s="261"/>
      <c r="M197" s="262" t="s">
        <v>22</v>
      </c>
      <c r="N197" s="263" t="s">
        <v>44</v>
      </c>
      <c r="O197" s="45"/>
      <c r="P197" s="228">
        <f>O197*H197</f>
        <v>0</v>
      </c>
      <c r="Q197" s="228">
        <v>0.021899999999999999</v>
      </c>
      <c r="R197" s="228">
        <f>Q197*H197</f>
        <v>0.021899999999999999</v>
      </c>
      <c r="S197" s="228">
        <v>0</v>
      </c>
      <c r="T197" s="229">
        <f>S197*H197</f>
        <v>0</v>
      </c>
      <c r="AR197" s="22" t="s">
        <v>210</v>
      </c>
      <c r="AT197" s="22" t="s">
        <v>206</v>
      </c>
      <c r="AU197" s="22" t="s">
        <v>82</v>
      </c>
      <c r="AY197" s="22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24</v>
      </c>
      <c r="BK197" s="230">
        <f>ROUND(I197*H197,2)</f>
        <v>0</v>
      </c>
      <c r="BL197" s="22" t="s">
        <v>150</v>
      </c>
      <c r="BM197" s="22" t="s">
        <v>486</v>
      </c>
    </row>
    <row r="198" s="1" customFormat="1" ht="25.5" customHeight="1">
      <c r="B198" s="44"/>
      <c r="C198" s="254" t="s">
        <v>455</v>
      </c>
      <c r="D198" s="254" t="s">
        <v>206</v>
      </c>
      <c r="E198" s="255" t="s">
        <v>488</v>
      </c>
      <c r="F198" s="256" t="s">
        <v>489</v>
      </c>
      <c r="G198" s="257" t="s">
        <v>209</v>
      </c>
      <c r="H198" s="258">
        <v>2</v>
      </c>
      <c r="I198" s="259"/>
      <c r="J198" s="260">
        <f>ROUND(I198*H198,2)</f>
        <v>0</v>
      </c>
      <c r="K198" s="256" t="s">
        <v>156</v>
      </c>
      <c r="L198" s="261"/>
      <c r="M198" s="262" t="s">
        <v>22</v>
      </c>
      <c r="N198" s="263" t="s">
        <v>44</v>
      </c>
      <c r="O198" s="45"/>
      <c r="P198" s="228">
        <f>O198*H198</f>
        <v>0</v>
      </c>
      <c r="Q198" s="228">
        <v>0.0013500000000000001</v>
      </c>
      <c r="R198" s="228">
        <f>Q198*H198</f>
        <v>0.0027000000000000001</v>
      </c>
      <c r="S198" s="228">
        <v>0</v>
      </c>
      <c r="T198" s="229">
        <f>S198*H198</f>
        <v>0</v>
      </c>
      <c r="AR198" s="22" t="s">
        <v>210</v>
      </c>
      <c r="AT198" s="22" t="s">
        <v>206</v>
      </c>
      <c r="AU198" s="22" t="s">
        <v>82</v>
      </c>
      <c r="AY198" s="22" t="s">
        <v>144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24</v>
      </c>
      <c r="BK198" s="230">
        <f>ROUND(I198*H198,2)</f>
        <v>0</v>
      </c>
      <c r="BL198" s="22" t="s">
        <v>150</v>
      </c>
      <c r="BM198" s="22" t="s">
        <v>490</v>
      </c>
    </row>
    <row r="199" s="1" customFormat="1" ht="38.25" customHeight="1">
      <c r="B199" s="44"/>
      <c r="C199" s="254" t="s">
        <v>460</v>
      </c>
      <c r="D199" s="254" t="s">
        <v>206</v>
      </c>
      <c r="E199" s="255" t="s">
        <v>785</v>
      </c>
      <c r="F199" s="256" t="s">
        <v>786</v>
      </c>
      <c r="G199" s="257" t="s">
        <v>209</v>
      </c>
      <c r="H199" s="258">
        <v>3</v>
      </c>
      <c r="I199" s="259"/>
      <c r="J199" s="260">
        <f>ROUND(I199*H199,2)</f>
        <v>0</v>
      </c>
      <c r="K199" s="256" t="s">
        <v>156</v>
      </c>
      <c r="L199" s="261"/>
      <c r="M199" s="262" t="s">
        <v>22</v>
      </c>
      <c r="N199" s="263" t="s">
        <v>44</v>
      </c>
      <c r="O199" s="45"/>
      <c r="P199" s="228">
        <f>O199*H199</f>
        <v>0</v>
      </c>
      <c r="Q199" s="228">
        <v>0.0332</v>
      </c>
      <c r="R199" s="228">
        <f>Q199*H199</f>
        <v>0.099599999999999994</v>
      </c>
      <c r="S199" s="228">
        <v>0</v>
      </c>
      <c r="T199" s="229">
        <f>S199*H199</f>
        <v>0</v>
      </c>
      <c r="AR199" s="22" t="s">
        <v>210</v>
      </c>
      <c r="AT199" s="22" t="s">
        <v>206</v>
      </c>
      <c r="AU199" s="22" t="s">
        <v>82</v>
      </c>
      <c r="AY199" s="22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150</v>
      </c>
      <c r="BM199" s="22" t="s">
        <v>787</v>
      </c>
    </row>
    <row r="200" s="11" customFormat="1">
      <c r="B200" s="231"/>
      <c r="C200" s="232"/>
      <c r="D200" s="233" t="s">
        <v>163</v>
      </c>
      <c r="E200" s="234" t="s">
        <v>22</v>
      </c>
      <c r="F200" s="235" t="s">
        <v>788</v>
      </c>
      <c r="G200" s="232"/>
      <c r="H200" s="236">
        <v>3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163</v>
      </c>
      <c r="AU200" s="242" t="s">
        <v>82</v>
      </c>
      <c r="AV200" s="11" t="s">
        <v>82</v>
      </c>
      <c r="AW200" s="11" t="s">
        <v>37</v>
      </c>
      <c r="AX200" s="11" t="s">
        <v>24</v>
      </c>
      <c r="AY200" s="242" t="s">
        <v>144</v>
      </c>
    </row>
    <row r="201" s="1" customFormat="1" ht="38.25" customHeight="1">
      <c r="B201" s="44"/>
      <c r="C201" s="254" t="s">
        <v>465</v>
      </c>
      <c r="D201" s="254" t="s">
        <v>206</v>
      </c>
      <c r="E201" s="255" t="s">
        <v>508</v>
      </c>
      <c r="F201" s="256" t="s">
        <v>509</v>
      </c>
      <c r="G201" s="257" t="s">
        <v>209</v>
      </c>
      <c r="H201" s="258">
        <v>10</v>
      </c>
      <c r="I201" s="259"/>
      <c r="J201" s="260">
        <f>ROUND(I201*H201,2)</f>
        <v>0</v>
      </c>
      <c r="K201" s="256" t="s">
        <v>156</v>
      </c>
      <c r="L201" s="261"/>
      <c r="M201" s="262" t="s">
        <v>22</v>
      </c>
      <c r="N201" s="263" t="s">
        <v>44</v>
      </c>
      <c r="O201" s="45"/>
      <c r="P201" s="228">
        <f>O201*H201</f>
        <v>0</v>
      </c>
      <c r="Q201" s="228">
        <v>0.0030000000000000001</v>
      </c>
      <c r="R201" s="228">
        <f>Q201*H201</f>
        <v>0.029999999999999999</v>
      </c>
      <c r="S201" s="228">
        <v>0</v>
      </c>
      <c r="T201" s="229">
        <f>S201*H201</f>
        <v>0</v>
      </c>
      <c r="AR201" s="22" t="s">
        <v>210</v>
      </c>
      <c r="AT201" s="22" t="s">
        <v>206</v>
      </c>
      <c r="AU201" s="22" t="s">
        <v>82</v>
      </c>
      <c r="AY201" s="22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150</v>
      </c>
      <c r="BM201" s="22" t="s">
        <v>510</v>
      </c>
    </row>
    <row r="202" s="11" customFormat="1">
      <c r="B202" s="231"/>
      <c r="C202" s="232"/>
      <c r="D202" s="233" t="s">
        <v>163</v>
      </c>
      <c r="E202" s="234" t="s">
        <v>22</v>
      </c>
      <c r="F202" s="235" t="s">
        <v>789</v>
      </c>
      <c r="G202" s="232"/>
      <c r="H202" s="236">
        <v>10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163</v>
      </c>
      <c r="AU202" s="242" t="s">
        <v>82</v>
      </c>
      <c r="AV202" s="11" t="s">
        <v>82</v>
      </c>
      <c r="AW202" s="11" t="s">
        <v>37</v>
      </c>
      <c r="AX202" s="11" t="s">
        <v>24</v>
      </c>
      <c r="AY202" s="242" t="s">
        <v>144</v>
      </c>
    </row>
    <row r="203" s="1" customFormat="1" ht="38.25" customHeight="1">
      <c r="B203" s="44"/>
      <c r="C203" s="254" t="s">
        <v>469</v>
      </c>
      <c r="D203" s="254" t="s">
        <v>206</v>
      </c>
      <c r="E203" s="255" t="s">
        <v>512</v>
      </c>
      <c r="F203" s="256" t="s">
        <v>513</v>
      </c>
      <c r="G203" s="257" t="s">
        <v>209</v>
      </c>
      <c r="H203" s="258">
        <v>3</v>
      </c>
      <c r="I203" s="259"/>
      <c r="J203" s="260">
        <f>ROUND(I203*H203,2)</f>
        <v>0</v>
      </c>
      <c r="K203" s="256" t="s">
        <v>156</v>
      </c>
      <c r="L203" s="261"/>
      <c r="M203" s="262" t="s">
        <v>22</v>
      </c>
      <c r="N203" s="263" t="s">
        <v>44</v>
      </c>
      <c r="O203" s="45"/>
      <c r="P203" s="228">
        <f>O203*H203</f>
        <v>0</v>
      </c>
      <c r="Q203" s="228">
        <v>0.0015</v>
      </c>
      <c r="R203" s="228">
        <f>Q203*H203</f>
        <v>0.0045000000000000005</v>
      </c>
      <c r="S203" s="228">
        <v>0</v>
      </c>
      <c r="T203" s="229">
        <f>S203*H203</f>
        <v>0</v>
      </c>
      <c r="AR203" s="22" t="s">
        <v>210</v>
      </c>
      <c r="AT203" s="22" t="s">
        <v>206</v>
      </c>
      <c r="AU203" s="22" t="s">
        <v>82</v>
      </c>
      <c r="AY203" s="22" t="s">
        <v>144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150</v>
      </c>
      <c r="BM203" s="22" t="s">
        <v>514</v>
      </c>
    </row>
    <row r="204" s="1" customFormat="1" ht="51" customHeight="1">
      <c r="B204" s="44"/>
      <c r="C204" s="219" t="s">
        <v>790</v>
      </c>
      <c r="D204" s="219" t="s">
        <v>146</v>
      </c>
      <c r="E204" s="220" t="s">
        <v>791</v>
      </c>
      <c r="F204" s="221" t="s">
        <v>792</v>
      </c>
      <c r="G204" s="222" t="s">
        <v>155</v>
      </c>
      <c r="H204" s="223">
        <v>12.34</v>
      </c>
      <c r="I204" s="224"/>
      <c r="J204" s="225">
        <f>ROUND(I204*H204,2)</f>
        <v>0</v>
      </c>
      <c r="K204" s="221" t="s">
        <v>156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AR204" s="22" t="s">
        <v>150</v>
      </c>
      <c r="AT204" s="22" t="s">
        <v>146</v>
      </c>
      <c r="AU204" s="22" t="s">
        <v>82</v>
      </c>
      <c r="AY204" s="22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150</v>
      </c>
      <c r="BM204" s="22" t="s">
        <v>793</v>
      </c>
    </row>
    <row r="205" s="11" customFormat="1">
      <c r="B205" s="231"/>
      <c r="C205" s="232"/>
      <c r="D205" s="233" t="s">
        <v>163</v>
      </c>
      <c r="E205" s="234" t="s">
        <v>22</v>
      </c>
      <c r="F205" s="235" t="s">
        <v>684</v>
      </c>
      <c r="G205" s="232"/>
      <c r="H205" s="236">
        <v>12.34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163</v>
      </c>
      <c r="AU205" s="242" t="s">
        <v>82</v>
      </c>
      <c r="AV205" s="11" t="s">
        <v>82</v>
      </c>
      <c r="AW205" s="11" t="s">
        <v>37</v>
      </c>
      <c r="AX205" s="11" t="s">
        <v>24</v>
      </c>
      <c r="AY205" s="242" t="s">
        <v>144</v>
      </c>
    </row>
    <row r="206" s="10" customFormat="1" ht="29.88" customHeight="1">
      <c r="B206" s="203"/>
      <c r="C206" s="204"/>
      <c r="D206" s="205" t="s">
        <v>72</v>
      </c>
      <c r="E206" s="217" t="s">
        <v>515</v>
      </c>
      <c r="F206" s="217" t="s">
        <v>516</v>
      </c>
      <c r="G206" s="204"/>
      <c r="H206" s="204"/>
      <c r="I206" s="207"/>
      <c r="J206" s="218">
        <f>BK206</f>
        <v>0</v>
      </c>
      <c r="K206" s="204"/>
      <c r="L206" s="209"/>
      <c r="M206" s="210"/>
      <c r="N206" s="211"/>
      <c r="O206" s="211"/>
      <c r="P206" s="212">
        <f>SUM(P207:P220)</f>
        <v>0</v>
      </c>
      <c r="Q206" s="211"/>
      <c r="R206" s="212">
        <f>SUM(R207:R220)</f>
        <v>0</v>
      </c>
      <c r="S206" s="211"/>
      <c r="T206" s="213">
        <f>SUM(T207:T220)</f>
        <v>0</v>
      </c>
      <c r="AR206" s="214" t="s">
        <v>24</v>
      </c>
      <c r="AT206" s="215" t="s">
        <v>72</v>
      </c>
      <c r="AU206" s="215" t="s">
        <v>24</v>
      </c>
      <c r="AY206" s="214" t="s">
        <v>144</v>
      </c>
      <c r="BK206" s="216">
        <f>SUM(BK207:BK220)</f>
        <v>0</v>
      </c>
    </row>
    <row r="207" s="1" customFormat="1" ht="25.5" customHeight="1">
      <c r="B207" s="44"/>
      <c r="C207" s="219" t="s">
        <v>473</v>
      </c>
      <c r="D207" s="219" t="s">
        <v>146</v>
      </c>
      <c r="E207" s="220" t="s">
        <v>518</v>
      </c>
      <c r="F207" s="221" t="s">
        <v>519</v>
      </c>
      <c r="G207" s="222" t="s">
        <v>248</v>
      </c>
      <c r="H207" s="223">
        <v>43.210000000000001</v>
      </c>
      <c r="I207" s="224"/>
      <c r="J207" s="225">
        <f>ROUND(I207*H207,2)</f>
        <v>0</v>
      </c>
      <c r="K207" s="221" t="s">
        <v>156</v>
      </c>
      <c r="L207" s="70"/>
      <c r="M207" s="226" t="s">
        <v>22</v>
      </c>
      <c r="N207" s="227" t="s">
        <v>44</v>
      </c>
      <c r="O207" s="45"/>
      <c r="P207" s="228">
        <f>O207*H207</f>
        <v>0</v>
      </c>
      <c r="Q207" s="228">
        <v>0</v>
      </c>
      <c r="R207" s="228">
        <f>Q207*H207</f>
        <v>0</v>
      </c>
      <c r="S207" s="228">
        <v>0</v>
      </c>
      <c r="T207" s="229">
        <f>S207*H207</f>
        <v>0</v>
      </c>
      <c r="AR207" s="22" t="s">
        <v>150</v>
      </c>
      <c r="AT207" s="22" t="s">
        <v>146</v>
      </c>
      <c r="AU207" s="22" t="s">
        <v>82</v>
      </c>
      <c r="AY207" s="22" t="s">
        <v>144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24</v>
      </c>
      <c r="BK207" s="230">
        <f>ROUND(I207*H207,2)</f>
        <v>0</v>
      </c>
      <c r="BL207" s="22" t="s">
        <v>150</v>
      </c>
      <c r="BM207" s="22" t="s">
        <v>520</v>
      </c>
    </row>
    <row r="208" s="11" customFormat="1">
      <c r="B208" s="231"/>
      <c r="C208" s="232"/>
      <c r="D208" s="233" t="s">
        <v>163</v>
      </c>
      <c r="E208" s="234" t="s">
        <v>22</v>
      </c>
      <c r="F208" s="235" t="s">
        <v>794</v>
      </c>
      <c r="G208" s="232"/>
      <c r="H208" s="236">
        <v>43.210000000000001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163</v>
      </c>
      <c r="AU208" s="242" t="s">
        <v>82</v>
      </c>
      <c r="AV208" s="11" t="s">
        <v>82</v>
      </c>
      <c r="AW208" s="11" t="s">
        <v>37</v>
      </c>
      <c r="AX208" s="11" t="s">
        <v>24</v>
      </c>
      <c r="AY208" s="242" t="s">
        <v>144</v>
      </c>
    </row>
    <row r="209" s="1" customFormat="1" ht="25.5" customHeight="1">
      <c r="B209" s="44"/>
      <c r="C209" s="219" t="s">
        <v>478</v>
      </c>
      <c r="D209" s="219" t="s">
        <v>146</v>
      </c>
      <c r="E209" s="220" t="s">
        <v>523</v>
      </c>
      <c r="F209" s="221" t="s">
        <v>524</v>
      </c>
      <c r="G209" s="222" t="s">
        <v>248</v>
      </c>
      <c r="H209" s="223">
        <v>950.62</v>
      </c>
      <c r="I209" s="224"/>
      <c r="J209" s="225">
        <f>ROUND(I209*H209,2)</f>
        <v>0</v>
      </c>
      <c r="K209" s="221" t="s">
        <v>156</v>
      </c>
      <c r="L209" s="70"/>
      <c r="M209" s="226" t="s">
        <v>22</v>
      </c>
      <c r="N209" s="227" t="s">
        <v>44</v>
      </c>
      <c r="O209" s="45"/>
      <c r="P209" s="228">
        <f>O209*H209</f>
        <v>0</v>
      </c>
      <c r="Q209" s="228">
        <v>0</v>
      </c>
      <c r="R209" s="228">
        <f>Q209*H209</f>
        <v>0</v>
      </c>
      <c r="S209" s="228">
        <v>0</v>
      </c>
      <c r="T209" s="229">
        <f>S209*H209</f>
        <v>0</v>
      </c>
      <c r="AR209" s="22" t="s">
        <v>150</v>
      </c>
      <c r="AT209" s="22" t="s">
        <v>146</v>
      </c>
      <c r="AU209" s="22" t="s">
        <v>82</v>
      </c>
      <c r="AY209" s="22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150</v>
      </c>
      <c r="BM209" s="22" t="s">
        <v>525</v>
      </c>
    </row>
    <row r="210" s="11" customFormat="1">
      <c r="B210" s="231"/>
      <c r="C210" s="232"/>
      <c r="D210" s="233" t="s">
        <v>163</v>
      </c>
      <c r="E210" s="234" t="s">
        <v>22</v>
      </c>
      <c r="F210" s="235" t="s">
        <v>795</v>
      </c>
      <c r="G210" s="232"/>
      <c r="H210" s="236">
        <v>950.62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163</v>
      </c>
      <c r="AU210" s="242" t="s">
        <v>82</v>
      </c>
      <c r="AV210" s="11" t="s">
        <v>82</v>
      </c>
      <c r="AW210" s="11" t="s">
        <v>37</v>
      </c>
      <c r="AX210" s="11" t="s">
        <v>24</v>
      </c>
      <c r="AY210" s="242" t="s">
        <v>144</v>
      </c>
    </row>
    <row r="211" s="1" customFormat="1" ht="25.5" customHeight="1">
      <c r="B211" s="44"/>
      <c r="C211" s="219" t="s">
        <v>483</v>
      </c>
      <c r="D211" s="219" t="s">
        <v>146</v>
      </c>
      <c r="E211" s="220" t="s">
        <v>528</v>
      </c>
      <c r="F211" s="221" t="s">
        <v>529</v>
      </c>
      <c r="G211" s="222" t="s">
        <v>248</v>
      </c>
      <c r="H211" s="223">
        <v>39.667999999999999</v>
      </c>
      <c r="I211" s="224"/>
      <c r="J211" s="225">
        <f>ROUND(I211*H211,2)</f>
        <v>0</v>
      </c>
      <c r="K211" s="221" t="s">
        <v>156</v>
      </c>
      <c r="L211" s="70"/>
      <c r="M211" s="226" t="s">
        <v>22</v>
      </c>
      <c r="N211" s="227" t="s">
        <v>44</v>
      </c>
      <c r="O211" s="45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AR211" s="22" t="s">
        <v>150</v>
      </c>
      <c r="AT211" s="22" t="s">
        <v>146</v>
      </c>
      <c r="AU211" s="22" t="s">
        <v>82</v>
      </c>
      <c r="AY211" s="22" t="s">
        <v>144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150</v>
      </c>
      <c r="BM211" s="22" t="s">
        <v>530</v>
      </c>
    </row>
    <row r="212" s="11" customFormat="1">
      <c r="B212" s="231"/>
      <c r="C212" s="232"/>
      <c r="D212" s="233" t="s">
        <v>163</v>
      </c>
      <c r="E212" s="234" t="s">
        <v>22</v>
      </c>
      <c r="F212" s="235" t="s">
        <v>796</v>
      </c>
      <c r="G212" s="232"/>
      <c r="H212" s="236">
        <v>39.667999999999999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163</v>
      </c>
      <c r="AU212" s="242" t="s">
        <v>82</v>
      </c>
      <c r="AV212" s="11" t="s">
        <v>82</v>
      </c>
      <c r="AW212" s="11" t="s">
        <v>37</v>
      </c>
      <c r="AX212" s="11" t="s">
        <v>24</v>
      </c>
      <c r="AY212" s="242" t="s">
        <v>144</v>
      </c>
    </row>
    <row r="213" s="1" customFormat="1" ht="25.5" customHeight="1">
      <c r="B213" s="44"/>
      <c r="C213" s="219" t="s">
        <v>487</v>
      </c>
      <c r="D213" s="219" t="s">
        <v>146</v>
      </c>
      <c r="E213" s="220" t="s">
        <v>533</v>
      </c>
      <c r="F213" s="221" t="s">
        <v>524</v>
      </c>
      <c r="G213" s="222" t="s">
        <v>248</v>
      </c>
      <c r="H213" s="223">
        <v>872.69600000000003</v>
      </c>
      <c r="I213" s="224"/>
      <c r="J213" s="225">
        <f>ROUND(I213*H213,2)</f>
        <v>0</v>
      </c>
      <c r="K213" s="221" t="s">
        <v>156</v>
      </c>
      <c r="L213" s="70"/>
      <c r="M213" s="226" t="s">
        <v>22</v>
      </c>
      <c r="N213" s="227" t="s">
        <v>44</v>
      </c>
      <c r="O213" s="45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AR213" s="22" t="s">
        <v>150</v>
      </c>
      <c r="AT213" s="22" t="s">
        <v>146</v>
      </c>
      <c r="AU213" s="22" t="s">
        <v>82</v>
      </c>
      <c r="AY213" s="22" t="s">
        <v>144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150</v>
      </c>
      <c r="BM213" s="22" t="s">
        <v>534</v>
      </c>
    </row>
    <row r="214" s="11" customFormat="1">
      <c r="B214" s="231"/>
      <c r="C214" s="232"/>
      <c r="D214" s="233" t="s">
        <v>163</v>
      </c>
      <c r="E214" s="234" t="s">
        <v>22</v>
      </c>
      <c r="F214" s="235" t="s">
        <v>797</v>
      </c>
      <c r="G214" s="232"/>
      <c r="H214" s="236">
        <v>872.69600000000003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163</v>
      </c>
      <c r="AU214" s="242" t="s">
        <v>82</v>
      </c>
      <c r="AV214" s="11" t="s">
        <v>82</v>
      </c>
      <c r="AW214" s="11" t="s">
        <v>37</v>
      </c>
      <c r="AX214" s="11" t="s">
        <v>24</v>
      </c>
      <c r="AY214" s="242" t="s">
        <v>144</v>
      </c>
    </row>
    <row r="215" s="1" customFormat="1" ht="16.5" customHeight="1">
      <c r="B215" s="44"/>
      <c r="C215" s="219" t="s">
        <v>798</v>
      </c>
      <c r="D215" s="219" t="s">
        <v>146</v>
      </c>
      <c r="E215" s="220" t="s">
        <v>537</v>
      </c>
      <c r="F215" s="221" t="s">
        <v>538</v>
      </c>
      <c r="G215" s="222" t="s">
        <v>248</v>
      </c>
      <c r="H215" s="223">
        <v>31.498999999999999</v>
      </c>
      <c r="I215" s="224"/>
      <c r="J215" s="225">
        <f>ROUND(I215*H215,2)</f>
        <v>0</v>
      </c>
      <c r="K215" s="221" t="s">
        <v>156</v>
      </c>
      <c r="L215" s="70"/>
      <c r="M215" s="226" t="s">
        <v>22</v>
      </c>
      <c r="N215" s="227" t="s">
        <v>44</v>
      </c>
      <c r="O215" s="45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AR215" s="22" t="s">
        <v>150</v>
      </c>
      <c r="AT215" s="22" t="s">
        <v>146</v>
      </c>
      <c r="AU215" s="22" t="s">
        <v>82</v>
      </c>
      <c r="AY215" s="22" t="s">
        <v>144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150</v>
      </c>
      <c r="BM215" s="22" t="s">
        <v>539</v>
      </c>
    </row>
    <row r="216" s="11" customFormat="1">
      <c r="B216" s="231"/>
      <c r="C216" s="232"/>
      <c r="D216" s="233" t="s">
        <v>163</v>
      </c>
      <c r="E216" s="234" t="s">
        <v>22</v>
      </c>
      <c r="F216" s="235" t="s">
        <v>799</v>
      </c>
      <c r="G216" s="232"/>
      <c r="H216" s="236">
        <v>31.498999999999999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AT216" s="242" t="s">
        <v>163</v>
      </c>
      <c r="AU216" s="242" t="s">
        <v>82</v>
      </c>
      <c r="AV216" s="11" t="s">
        <v>82</v>
      </c>
      <c r="AW216" s="11" t="s">
        <v>37</v>
      </c>
      <c r="AX216" s="11" t="s">
        <v>24</v>
      </c>
      <c r="AY216" s="242" t="s">
        <v>144</v>
      </c>
    </row>
    <row r="217" s="1" customFormat="1" ht="25.5" customHeight="1">
      <c r="B217" s="44"/>
      <c r="C217" s="219" t="s">
        <v>495</v>
      </c>
      <c r="D217" s="219" t="s">
        <v>146</v>
      </c>
      <c r="E217" s="220" t="s">
        <v>542</v>
      </c>
      <c r="F217" s="221" t="s">
        <v>543</v>
      </c>
      <c r="G217" s="222" t="s">
        <v>248</v>
      </c>
      <c r="H217" s="223">
        <v>8.1690000000000005</v>
      </c>
      <c r="I217" s="224"/>
      <c r="J217" s="225">
        <f>ROUND(I217*H217,2)</f>
        <v>0</v>
      </c>
      <c r="K217" s="221" t="s">
        <v>156</v>
      </c>
      <c r="L217" s="70"/>
      <c r="M217" s="226" t="s">
        <v>22</v>
      </c>
      <c r="N217" s="227" t="s">
        <v>44</v>
      </c>
      <c r="O217" s="45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AR217" s="22" t="s">
        <v>150</v>
      </c>
      <c r="AT217" s="22" t="s">
        <v>146</v>
      </c>
      <c r="AU217" s="22" t="s">
        <v>82</v>
      </c>
      <c r="AY217" s="22" t="s">
        <v>144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22" t="s">
        <v>24</v>
      </c>
      <c r="BK217" s="230">
        <f>ROUND(I217*H217,2)</f>
        <v>0</v>
      </c>
      <c r="BL217" s="22" t="s">
        <v>150</v>
      </c>
      <c r="BM217" s="22" t="s">
        <v>544</v>
      </c>
    </row>
    <row r="218" s="11" customFormat="1">
      <c r="B218" s="231"/>
      <c r="C218" s="232"/>
      <c r="D218" s="233" t="s">
        <v>163</v>
      </c>
      <c r="E218" s="234" t="s">
        <v>22</v>
      </c>
      <c r="F218" s="235" t="s">
        <v>800</v>
      </c>
      <c r="G218" s="232"/>
      <c r="H218" s="236">
        <v>8.1690000000000005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AT218" s="242" t="s">
        <v>163</v>
      </c>
      <c r="AU218" s="242" t="s">
        <v>82</v>
      </c>
      <c r="AV218" s="11" t="s">
        <v>82</v>
      </c>
      <c r="AW218" s="11" t="s">
        <v>37</v>
      </c>
      <c r="AX218" s="11" t="s">
        <v>24</v>
      </c>
      <c r="AY218" s="242" t="s">
        <v>144</v>
      </c>
    </row>
    <row r="219" s="1" customFormat="1" ht="16.5" customHeight="1">
      <c r="B219" s="44"/>
      <c r="C219" s="219" t="s">
        <v>499</v>
      </c>
      <c r="D219" s="219" t="s">
        <v>146</v>
      </c>
      <c r="E219" s="220" t="s">
        <v>547</v>
      </c>
      <c r="F219" s="221" t="s">
        <v>548</v>
      </c>
      <c r="G219" s="222" t="s">
        <v>248</v>
      </c>
      <c r="H219" s="223">
        <v>43.210000000000001</v>
      </c>
      <c r="I219" s="224"/>
      <c r="J219" s="225">
        <f>ROUND(I219*H219,2)</f>
        <v>0</v>
      </c>
      <c r="K219" s="221" t="s">
        <v>156</v>
      </c>
      <c r="L219" s="70"/>
      <c r="M219" s="226" t="s">
        <v>22</v>
      </c>
      <c r="N219" s="227" t="s">
        <v>44</v>
      </c>
      <c r="O219" s="45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AR219" s="22" t="s">
        <v>150</v>
      </c>
      <c r="AT219" s="22" t="s">
        <v>146</v>
      </c>
      <c r="AU219" s="22" t="s">
        <v>82</v>
      </c>
      <c r="AY219" s="22" t="s">
        <v>144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22" t="s">
        <v>24</v>
      </c>
      <c r="BK219" s="230">
        <f>ROUND(I219*H219,2)</f>
        <v>0</v>
      </c>
      <c r="BL219" s="22" t="s">
        <v>150</v>
      </c>
      <c r="BM219" s="22" t="s">
        <v>549</v>
      </c>
    </row>
    <row r="220" s="11" customFormat="1">
      <c r="B220" s="231"/>
      <c r="C220" s="232"/>
      <c r="D220" s="233" t="s">
        <v>163</v>
      </c>
      <c r="E220" s="234" t="s">
        <v>22</v>
      </c>
      <c r="F220" s="235" t="s">
        <v>801</v>
      </c>
      <c r="G220" s="232"/>
      <c r="H220" s="236">
        <v>43.210000000000001</v>
      </c>
      <c r="I220" s="237"/>
      <c r="J220" s="232"/>
      <c r="K220" s="232"/>
      <c r="L220" s="238"/>
      <c r="M220" s="239"/>
      <c r="N220" s="240"/>
      <c r="O220" s="240"/>
      <c r="P220" s="240"/>
      <c r="Q220" s="240"/>
      <c r="R220" s="240"/>
      <c r="S220" s="240"/>
      <c r="T220" s="241"/>
      <c r="AT220" s="242" t="s">
        <v>163</v>
      </c>
      <c r="AU220" s="242" t="s">
        <v>82</v>
      </c>
      <c r="AV220" s="11" t="s">
        <v>82</v>
      </c>
      <c r="AW220" s="11" t="s">
        <v>37</v>
      </c>
      <c r="AX220" s="11" t="s">
        <v>24</v>
      </c>
      <c r="AY220" s="242" t="s">
        <v>144</v>
      </c>
    </row>
    <row r="221" s="10" customFormat="1" ht="29.88" customHeight="1">
      <c r="B221" s="203"/>
      <c r="C221" s="204"/>
      <c r="D221" s="205" t="s">
        <v>72</v>
      </c>
      <c r="E221" s="217" t="s">
        <v>551</v>
      </c>
      <c r="F221" s="217" t="s">
        <v>552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P222</f>
        <v>0</v>
      </c>
      <c r="Q221" s="211"/>
      <c r="R221" s="212">
        <f>R222</f>
        <v>0</v>
      </c>
      <c r="S221" s="211"/>
      <c r="T221" s="213">
        <f>T222</f>
        <v>0</v>
      </c>
      <c r="AR221" s="214" t="s">
        <v>24</v>
      </c>
      <c r="AT221" s="215" t="s">
        <v>72</v>
      </c>
      <c r="AU221" s="215" t="s">
        <v>24</v>
      </c>
      <c r="AY221" s="214" t="s">
        <v>144</v>
      </c>
      <c r="BK221" s="216">
        <f>BK222</f>
        <v>0</v>
      </c>
    </row>
    <row r="222" s="1" customFormat="1" ht="25.5" customHeight="1">
      <c r="B222" s="44"/>
      <c r="C222" s="219" t="s">
        <v>503</v>
      </c>
      <c r="D222" s="219" t="s">
        <v>146</v>
      </c>
      <c r="E222" s="220" t="s">
        <v>554</v>
      </c>
      <c r="F222" s="221" t="s">
        <v>555</v>
      </c>
      <c r="G222" s="222" t="s">
        <v>248</v>
      </c>
      <c r="H222" s="223">
        <v>187.321</v>
      </c>
      <c r="I222" s="224"/>
      <c r="J222" s="225">
        <f>ROUND(I222*H222,2)</f>
        <v>0</v>
      </c>
      <c r="K222" s="221" t="s">
        <v>156</v>
      </c>
      <c r="L222" s="70"/>
      <c r="M222" s="226" t="s">
        <v>22</v>
      </c>
      <c r="N222" s="264" t="s">
        <v>44</v>
      </c>
      <c r="O222" s="265"/>
      <c r="P222" s="266">
        <f>O222*H222</f>
        <v>0</v>
      </c>
      <c r="Q222" s="266">
        <v>0</v>
      </c>
      <c r="R222" s="266">
        <f>Q222*H222</f>
        <v>0</v>
      </c>
      <c r="S222" s="266">
        <v>0</v>
      </c>
      <c r="T222" s="267">
        <f>S222*H222</f>
        <v>0</v>
      </c>
      <c r="AR222" s="22" t="s">
        <v>150</v>
      </c>
      <c r="AT222" s="22" t="s">
        <v>146</v>
      </c>
      <c r="AU222" s="22" t="s">
        <v>82</v>
      </c>
      <c r="AY222" s="22" t="s">
        <v>144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24</v>
      </c>
      <c r="BK222" s="230">
        <f>ROUND(I222*H222,2)</f>
        <v>0</v>
      </c>
      <c r="BL222" s="22" t="s">
        <v>150</v>
      </c>
      <c r="BM222" s="22" t="s">
        <v>556</v>
      </c>
    </row>
    <row r="223" s="1" customFormat="1" ht="6.96" customHeight="1">
      <c r="B223" s="65"/>
      <c r="C223" s="66"/>
      <c r="D223" s="66"/>
      <c r="E223" s="66"/>
      <c r="F223" s="66"/>
      <c r="G223" s="66"/>
      <c r="H223" s="66"/>
      <c r="I223" s="164"/>
      <c r="J223" s="66"/>
      <c r="K223" s="66"/>
      <c r="L223" s="70"/>
    </row>
  </sheetData>
  <sheetProtection sheet="1" autoFilter="0" formatColumns="0" formatRows="0" objects="1" scenarios="1" spinCount="100000" saltValue="GhzeR7UVfwjwClip5SRPyJlo1S3n0btvVN43YePqxK4RJQxRcPdKmGVfpjutVo09OTdnJuUU7OMlqbUdICzloA==" hashValue="Yl8CS492D2VwFTvwe226sdWl8UbLDceR3tC3R3i+k3lq0OTZCH4EMWClcQ3DLyaz68suRrsUdLwM25GqEoKanQ==" algorithmName="SHA-512" password="CC35"/>
  <autoFilter ref="C84:K222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91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802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ROUND(SUM(BE82:BE162), 2)</f>
        <v>0</v>
      </c>
      <c r="G30" s="45"/>
      <c r="H30" s="45"/>
      <c r="I30" s="156">
        <v>0.20999999999999999</v>
      </c>
      <c r="J30" s="155">
        <f>ROUND(ROUND((SUM(BE82:BE162)),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ROUND(SUM(BF82:BF162), 2)</f>
        <v>0</v>
      </c>
      <c r="G31" s="45"/>
      <c r="H31" s="45"/>
      <c r="I31" s="156">
        <v>0.14999999999999999</v>
      </c>
      <c r="J31" s="155">
        <f>ROUND(ROUND((SUM(BF82:BF162)),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ROUND(SUM(BG82:BG162),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ROUND(SUM(BH82:BH162),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ROUND(SUM(BI82:BI162),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TRASA2-ČÁST -  Komunikace a terénní úpravy část úseku N2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123</v>
      </c>
      <c r="E59" s="185"/>
      <c r="F59" s="185"/>
      <c r="G59" s="185"/>
      <c r="H59" s="185"/>
      <c r="I59" s="186"/>
      <c r="J59" s="187">
        <f>J112</f>
        <v>0</v>
      </c>
      <c r="K59" s="188"/>
    </row>
    <row r="60" s="8" customFormat="1" ht="19.92" customHeight="1">
      <c r="B60" s="182"/>
      <c r="C60" s="183"/>
      <c r="D60" s="184" t="s">
        <v>125</v>
      </c>
      <c r="E60" s="185"/>
      <c r="F60" s="185"/>
      <c r="G60" s="185"/>
      <c r="H60" s="185"/>
      <c r="I60" s="186"/>
      <c r="J60" s="187">
        <f>J133</f>
        <v>0</v>
      </c>
      <c r="K60" s="188"/>
    </row>
    <row r="61" s="8" customFormat="1" ht="19.92" customHeight="1">
      <c r="B61" s="182"/>
      <c r="C61" s="183"/>
      <c r="D61" s="184" t="s">
        <v>126</v>
      </c>
      <c r="E61" s="185"/>
      <c r="F61" s="185"/>
      <c r="G61" s="185"/>
      <c r="H61" s="185"/>
      <c r="I61" s="186"/>
      <c r="J61" s="187">
        <f>J146</f>
        <v>0</v>
      </c>
      <c r="K61" s="188"/>
    </row>
    <row r="62" s="8" customFormat="1" ht="19.92" customHeight="1">
      <c r="B62" s="182"/>
      <c r="C62" s="183"/>
      <c r="D62" s="184" t="s">
        <v>127</v>
      </c>
      <c r="E62" s="185"/>
      <c r="F62" s="185"/>
      <c r="G62" s="185"/>
      <c r="H62" s="185"/>
      <c r="I62" s="186"/>
      <c r="J62" s="187">
        <f>J161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Komunikace pro chodce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113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 xml:space="preserve">TRASA2-ČÁST -  Komunikace a terénní úpravy část úseku N2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25</v>
      </c>
      <c r="D76" s="72"/>
      <c r="E76" s="72"/>
      <c r="F76" s="191" t="str">
        <f>F12</f>
        <v xml:space="preserve"> </v>
      </c>
      <c r="G76" s="72"/>
      <c r="H76" s="72"/>
      <c r="I76" s="192" t="s">
        <v>27</v>
      </c>
      <c r="J76" s="83" t="str">
        <f>IF(J12="","",J12)</f>
        <v>18. 12. 2017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31</v>
      </c>
      <c r="D78" s="72"/>
      <c r="E78" s="72"/>
      <c r="F78" s="191" t="str">
        <f>E15</f>
        <v xml:space="preserve"> </v>
      </c>
      <c r="G78" s="72"/>
      <c r="H78" s="72"/>
      <c r="I78" s="192" t="s">
        <v>36</v>
      </c>
      <c r="J78" s="191" t="str">
        <f>E21</f>
        <v xml:space="preserve"> 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129</v>
      </c>
      <c r="D81" s="195" t="s">
        <v>58</v>
      </c>
      <c r="E81" s="195" t="s">
        <v>54</v>
      </c>
      <c r="F81" s="195" t="s">
        <v>130</v>
      </c>
      <c r="G81" s="195" t="s">
        <v>131</v>
      </c>
      <c r="H81" s="195" t="s">
        <v>132</v>
      </c>
      <c r="I81" s="196" t="s">
        <v>133</v>
      </c>
      <c r="J81" s="195" t="s">
        <v>117</v>
      </c>
      <c r="K81" s="197" t="s">
        <v>134</v>
      </c>
      <c r="L81" s="198"/>
      <c r="M81" s="100" t="s">
        <v>135</v>
      </c>
      <c r="N81" s="101" t="s">
        <v>43</v>
      </c>
      <c r="O81" s="101" t="s">
        <v>136</v>
      </c>
      <c r="P81" s="101" t="s">
        <v>137</v>
      </c>
      <c r="Q81" s="101" t="s">
        <v>138</v>
      </c>
      <c r="R81" s="101" t="s">
        <v>139</v>
      </c>
      <c r="S81" s="101" t="s">
        <v>140</v>
      </c>
      <c r="T81" s="102" t="s">
        <v>141</v>
      </c>
    </row>
    <row r="82" s="1" customFormat="1" ht="29.28" customHeight="1">
      <c r="B82" s="44"/>
      <c r="C82" s="106" t="s">
        <v>118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56.892569700000003</v>
      </c>
      <c r="S82" s="104"/>
      <c r="T82" s="201">
        <f>T83</f>
        <v>64.778350000000003</v>
      </c>
      <c r="AT82" s="22" t="s">
        <v>72</v>
      </c>
      <c r="AU82" s="22" t="s">
        <v>119</v>
      </c>
      <c r="BK82" s="202">
        <f>BK83</f>
        <v>0</v>
      </c>
    </row>
    <row r="83" s="10" customFormat="1" ht="37.44" customHeight="1">
      <c r="B83" s="203"/>
      <c r="C83" s="204"/>
      <c r="D83" s="205" t="s">
        <v>72</v>
      </c>
      <c r="E83" s="206" t="s">
        <v>142</v>
      </c>
      <c r="F83" s="206" t="s">
        <v>143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P84+P112+P133+P146+P161</f>
        <v>0</v>
      </c>
      <c r="Q83" s="211"/>
      <c r="R83" s="212">
        <f>R84+R112+R133+R146+R161</f>
        <v>56.892569700000003</v>
      </c>
      <c r="S83" s="211"/>
      <c r="T83" s="213">
        <f>T84+T112+T133+T146+T161</f>
        <v>64.778350000000003</v>
      </c>
      <c r="AR83" s="214" t="s">
        <v>24</v>
      </c>
      <c r="AT83" s="215" t="s">
        <v>72</v>
      </c>
      <c r="AU83" s="215" t="s">
        <v>73</v>
      </c>
      <c r="AY83" s="214" t="s">
        <v>144</v>
      </c>
      <c r="BK83" s="216">
        <f>BK84+BK112+BK133+BK146+BK161</f>
        <v>0</v>
      </c>
    </row>
    <row r="84" s="10" customFormat="1" ht="19.92" customHeight="1">
      <c r="B84" s="203"/>
      <c r="C84" s="204"/>
      <c r="D84" s="205" t="s">
        <v>72</v>
      </c>
      <c r="E84" s="217" t="s">
        <v>24</v>
      </c>
      <c r="F84" s="217" t="s">
        <v>145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SUM(P85:P111)</f>
        <v>0</v>
      </c>
      <c r="Q84" s="211"/>
      <c r="R84" s="212">
        <f>SUM(R85:R111)</f>
        <v>0</v>
      </c>
      <c r="S84" s="211"/>
      <c r="T84" s="213">
        <f>SUM(T85:T111)</f>
        <v>64.778350000000003</v>
      </c>
      <c r="AR84" s="214" t="s">
        <v>24</v>
      </c>
      <c r="AT84" s="215" t="s">
        <v>72</v>
      </c>
      <c r="AU84" s="215" t="s">
        <v>24</v>
      </c>
      <c r="AY84" s="214" t="s">
        <v>144</v>
      </c>
      <c r="BK84" s="216">
        <f>SUM(BK85:BK111)</f>
        <v>0</v>
      </c>
    </row>
    <row r="85" s="1" customFormat="1" ht="51" customHeight="1">
      <c r="B85" s="44"/>
      <c r="C85" s="219" t="s">
        <v>152</v>
      </c>
      <c r="D85" s="219" t="s">
        <v>146</v>
      </c>
      <c r="E85" s="220" t="s">
        <v>153</v>
      </c>
      <c r="F85" s="221" t="s">
        <v>154</v>
      </c>
      <c r="G85" s="222" t="s">
        <v>155</v>
      </c>
      <c r="H85" s="223">
        <v>72.390000000000001</v>
      </c>
      <c r="I85" s="224"/>
      <c r="J85" s="225">
        <f>ROUND(I85*H85,2)</f>
        <v>0</v>
      </c>
      <c r="K85" s="221" t="s">
        <v>156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0.255</v>
      </c>
      <c r="T85" s="229">
        <f>S85*H85</f>
        <v>18.45945</v>
      </c>
      <c r="AR85" s="22" t="s">
        <v>150</v>
      </c>
      <c r="AT85" s="22" t="s">
        <v>146</v>
      </c>
      <c r="AU85" s="22" t="s">
        <v>82</v>
      </c>
      <c r="AY85" s="22" t="s">
        <v>144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150</v>
      </c>
      <c r="BM85" s="22" t="s">
        <v>157</v>
      </c>
    </row>
    <row r="86" s="11" customFormat="1">
      <c r="B86" s="231"/>
      <c r="C86" s="232"/>
      <c r="D86" s="233" t="s">
        <v>163</v>
      </c>
      <c r="E86" s="234" t="s">
        <v>22</v>
      </c>
      <c r="F86" s="235" t="s">
        <v>803</v>
      </c>
      <c r="G86" s="232"/>
      <c r="H86" s="236">
        <v>72.390000000000001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163</v>
      </c>
      <c r="AU86" s="242" t="s">
        <v>82</v>
      </c>
      <c r="AV86" s="11" t="s">
        <v>82</v>
      </c>
      <c r="AW86" s="11" t="s">
        <v>37</v>
      </c>
      <c r="AX86" s="11" t="s">
        <v>24</v>
      </c>
      <c r="AY86" s="242" t="s">
        <v>144</v>
      </c>
    </row>
    <row r="87" s="1" customFormat="1" ht="38.25" customHeight="1">
      <c r="B87" s="44"/>
      <c r="C87" s="219" t="s">
        <v>165</v>
      </c>
      <c r="D87" s="219" t="s">
        <v>146</v>
      </c>
      <c r="E87" s="220" t="s">
        <v>166</v>
      </c>
      <c r="F87" s="221" t="s">
        <v>167</v>
      </c>
      <c r="G87" s="222" t="s">
        <v>155</v>
      </c>
      <c r="H87" s="223">
        <v>66.670000000000002</v>
      </c>
      <c r="I87" s="224"/>
      <c r="J87" s="225">
        <f>ROUND(I87*H87,2)</f>
        <v>0</v>
      </c>
      <c r="K87" s="221" t="s">
        <v>156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0.16</v>
      </c>
      <c r="T87" s="229">
        <f>S87*H87</f>
        <v>10.667200000000001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168</v>
      </c>
    </row>
    <row r="88" s="11" customFormat="1">
      <c r="B88" s="231"/>
      <c r="C88" s="232"/>
      <c r="D88" s="233" t="s">
        <v>163</v>
      </c>
      <c r="E88" s="234" t="s">
        <v>22</v>
      </c>
      <c r="F88" s="235" t="s">
        <v>804</v>
      </c>
      <c r="G88" s="232"/>
      <c r="H88" s="236">
        <v>66.670000000000002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163</v>
      </c>
      <c r="AU88" s="242" t="s">
        <v>82</v>
      </c>
      <c r="AV88" s="11" t="s">
        <v>82</v>
      </c>
      <c r="AW88" s="11" t="s">
        <v>37</v>
      </c>
      <c r="AX88" s="11" t="s">
        <v>24</v>
      </c>
      <c r="AY88" s="242" t="s">
        <v>144</v>
      </c>
    </row>
    <row r="89" s="1" customFormat="1" ht="38.25" customHeight="1">
      <c r="B89" s="44"/>
      <c r="C89" s="219" t="s">
        <v>174</v>
      </c>
      <c r="D89" s="219" t="s">
        <v>146</v>
      </c>
      <c r="E89" s="220" t="s">
        <v>175</v>
      </c>
      <c r="F89" s="221" t="s">
        <v>176</v>
      </c>
      <c r="G89" s="222" t="s">
        <v>155</v>
      </c>
      <c r="H89" s="223">
        <v>53.659999999999997</v>
      </c>
      <c r="I89" s="224"/>
      <c r="J89" s="225">
        <f>ROUND(I89*H89,2)</f>
        <v>0</v>
      </c>
      <c r="K89" s="221" t="s">
        <v>156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0.23499999999999999</v>
      </c>
      <c r="T89" s="229">
        <f>S89*H89</f>
        <v>12.610099999999999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177</v>
      </c>
    </row>
    <row r="90" s="11" customFormat="1">
      <c r="B90" s="231"/>
      <c r="C90" s="232"/>
      <c r="D90" s="233" t="s">
        <v>163</v>
      </c>
      <c r="E90" s="234" t="s">
        <v>22</v>
      </c>
      <c r="F90" s="235" t="s">
        <v>805</v>
      </c>
      <c r="G90" s="232"/>
      <c r="H90" s="236">
        <v>53.659999999999997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163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144</v>
      </c>
    </row>
    <row r="91" s="1" customFormat="1" ht="38.25" customHeight="1">
      <c r="B91" s="44"/>
      <c r="C91" s="219" t="s">
        <v>179</v>
      </c>
      <c r="D91" s="219" t="s">
        <v>146</v>
      </c>
      <c r="E91" s="220" t="s">
        <v>180</v>
      </c>
      <c r="F91" s="221" t="s">
        <v>181</v>
      </c>
      <c r="G91" s="222" t="s">
        <v>155</v>
      </c>
      <c r="H91" s="223">
        <v>60.600000000000001</v>
      </c>
      <c r="I91" s="224"/>
      <c r="J91" s="225">
        <f>ROUND(I91*H91,2)</f>
        <v>0</v>
      </c>
      <c r="K91" s="221" t="s">
        <v>156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0.18099999999999999</v>
      </c>
      <c r="T91" s="229">
        <f>S91*H91</f>
        <v>10.9686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182</v>
      </c>
    </row>
    <row r="92" s="11" customFormat="1">
      <c r="B92" s="231"/>
      <c r="C92" s="232"/>
      <c r="D92" s="233" t="s">
        <v>163</v>
      </c>
      <c r="E92" s="234" t="s">
        <v>22</v>
      </c>
      <c r="F92" s="235" t="s">
        <v>806</v>
      </c>
      <c r="G92" s="232"/>
      <c r="H92" s="236">
        <v>60.600000000000001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163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144</v>
      </c>
    </row>
    <row r="93" s="1" customFormat="1" ht="38.25" customHeight="1">
      <c r="B93" s="44"/>
      <c r="C93" s="219" t="s">
        <v>184</v>
      </c>
      <c r="D93" s="219" t="s">
        <v>146</v>
      </c>
      <c r="E93" s="220" t="s">
        <v>185</v>
      </c>
      <c r="F93" s="221" t="s">
        <v>186</v>
      </c>
      <c r="G93" s="222" t="s">
        <v>149</v>
      </c>
      <c r="H93" s="223">
        <v>58.600000000000001</v>
      </c>
      <c r="I93" s="224"/>
      <c r="J93" s="225">
        <f>ROUND(I93*H93,2)</f>
        <v>0</v>
      </c>
      <c r="K93" s="221" t="s">
        <v>156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0.20499999999999999</v>
      </c>
      <c r="T93" s="229">
        <f>S93*H93</f>
        <v>12.013</v>
      </c>
      <c r="AR93" s="22" t="s">
        <v>150</v>
      </c>
      <c r="AT93" s="22" t="s">
        <v>146</v>
      </c>
      <c r="AU93" s="22" t="s">
        <v>82</v>
      </c>
      <c r="AY93" s="22" t="s">
        <v>144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150</v>
      </c>
      <c r="BM93" s="22" t="s">
        <v>187</v>
      </c>
    </row>
    <row r="94" s="11" customFormat="1">
      <c r="B94" s="231"/>
      <c r="C94" s="232"/>
      <c r="D94" s="233" t="s">
        <v>163</v>
      </c>
      <c r="E94" s="234" t="s">
        <v>22</v>
      </c>
      <c r="F94" s="235" t="s">
        <v>807</v>
      </c>
      <c r="G94" s="232"/>
      <c r="H94" s="236">
        <v>58.600000000000001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163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144</v>
      </c>
    </row>
    <row r="95" s="1" customFormat="1" ht="25.5" customHeight="1">
      <c r="B95" s="44"/>
      <c r="C95" s="219" t="s">
        <v>29</v>
      </c>
      <c r="D95" s="219" t="s">
        <v>146</v>
      </c>
      <c r="E95" s="220" t="s">
        <v>578</v>
      </c>
      <c r="F95" s="221" t="s">
        <v>579</v>
      </c>
      <c r="G95" s="222" t="s">
        <v>149</v>
      </c>
      <c r="H95" s="223">
        <v>1.5</v>
      </c>
      <c r="I95" s="224"/>
      <c r="J95" s="225">
        <f>ROUND(I95*H95,2)</f>
        <v>0</v>
      </c>
      <c r="K95" s="221" t="s">
        <v>156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0.040000000000000001</v>
      </c>
      <c r="T95" s="229">
        <f>S95*H95</f>
        <v>0.059999999999999998</v>
      </c>
      <c r="AR95" s="22" t="s">
        <v>150</v>
      </c>
      <c r="AT95" s="22" t="s">
        <v>146</v>
      </c>
      <c r="AU95" s="22" t="s">
        <v>82</v>
      </c>
      <c r="AY95" s="22" t="s">
        <v>144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150</v>
      </c>
      <c r="BM95" s="22" t="s">
        <v>808</v>
      </c>
    </row>
    <row r="96" s="1" customFormat="1" ht="38.25" customHeight="1">
      <c r="B96" s="44"/>
      <c r="C96" s="219" t="s">
        <v>354</v>
      </c>
      <c r="D96" s="219" t="s">
        <v>146</v>
      </c>
      <c r="E96" s="220" t="s">
        <v>190</v>
      </c>
      <c r="F96" s="221" t="s">
        <v>191</v>
      </c>
      <c r="G96" s="222" t="s">
        <v>192</v>
      </c>
      <c r="H96" s="223">
        <v>8.1690000000000005</v>
      </c>
      <c r="I96" s="224"/>
      <c r="J96" s="225">
        <f>ROUND(I96*H96,2)</f>
        <v>0</v>
      </c>
      <c r="K96" s="221" t="s">
        <v>156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</v>
      </c>
      <c r="T96" s="229">
        <f>S96*H96</f>
        <v>0</v>
      </c>
      <c r="AR96" s="22" t="s">
        <v>150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150</v>
      </c>
      <c r="BM96" s="22" t="s">
        <v>809</v>
      </c>
    </row>
    <row r="97" s="11" customFormat="1">
      <c r="B97" s="231"/>
      <c r="C97" s="232"/>
      <c r="D97" s="233" t="s">
        <v>163</v>
      </c>
      <c r="E97" s="234" t="s">
        <v>22</v>
      </c>
      <c r="F97" s="235" t="s">
        <v>810</v>
      </c>
      <c r="G97" s="232"/>
      <c r="H97" s="236">
        <v>8.1690000000000005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163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144</v>
      </c>
    </row>
    <row r="98" s="1" customFormat="1" ht="38.25" customHeight="1">
      <c r="B98" s="44"/>
      <c r="C98" s="219" t="s">
        <v>696</v>
      </c>
      <c r="D98" s="219" t="s">
        <v>146</v>
      </c>
      <c r="E98" s="220" t="s">
        <v>697</v>
      </c>
      <c r="F98" s="221" t="s">
        <v>698</v>
      </c>
      <c r="G98" s="222" t="s">
        <v>192</v>
      </c>
      <c r="H98" s="223">
        <v>23</v>
      </c>
      <c r="I98" s="224"/>
      <c r="J98" s="225">
        <f>ROUND(I98*H98,2)</f>
        <v>0</v>
      </c>
      <c r="K98" s="221" t="s">
        <v>156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</v>
      </c>
      <c r="T98" s="229">
        <f>S98*H98</f>
        <v>0</v>
      </c>
      <c r="AR98" s="22" t="s">
        <v>150</v>
      </c>
      <c r="AT98" s="22" t="s">
        <v>146</v>
      </c>
      <c r="AU98" s="22" t="s">
        <v>82</v>
      </c>
      <c r="AY98" s="22" t="s">
        <v>144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150</v>
      </c>
      <c r="BM98" s="22" t="s">
        <v>699</v>
      </c>
    </row>
    <row r="99" s="11" customFormat="1">
      <c r="B99" s="231"/>
      <c r="C99" s="232"/>
      <c r="D99" s="233" t="s">
        <v>163</v>
      </c>
      <c r="E99" s="234" t="s">
        <v>22</v>
      </c>
      <c r="F99" s="235" t="s">
        <v>811</v>
      </c>
      <c r="G99" s="232"/>
      <c r="H99" s="236">
        <v>23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163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144</v>
      </c>
    </row>
    <row r="100" s="1" customFormat="1" ht="38.25" customHeight="1">
      <c r="B100" s="44"/>
      <c r="C100" s="219" t="s">
        <v>221</v>
      </c>
      <c r="D100" s="219" t="s">
        <v>146</v>
      </c>
      <c r="E100" s="220" t="s">
        <v>222</v>
      </c>
      <c r="F100" s="221" t="s">
        <v>223</v>
      </c>
      <c r="G100" s="222" t="s">
        <v>192</v>
      </c>
      <c r="H100" s="223">
        <v>8.1690000000000005</v>
      </c>
      <c r="I100" s="224"/>
      <c r="J100" s="225">
        <f>ROUND(I100*H100,2)</f>
        <v>0</v>
      </c>
      <c r="K100" s="221" t="s">
        <v>156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150</v>
      </c>
      <c r="AT100" s="22" t="s">
        <v>146</v>
      </c>
      <c r="AU100" s="22" t="s">
        <v>82</v>
      </c>
      <c r="AY100" s="22" t="s">
        <v>144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150</v>
      </c>
      <c r="BM100" s="22" t="s">
        <v>224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812</v>
      </c>
      <c r="G101" s="232"/>
      <c r="H101" s="236">
        <v>8.1690000000000005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144</v>
      </c>
    </row>
    <row r="102" s="1" customFormat="1" ht="38.25" customHeight="1">
      <c r="B102" s="44"/>
      <c r="C102" s="219" t="s">
        <v>158</v>
      </c>
      <c r="D102" s="219" t="s">
        <v>146</v>
      </c>
      <c r="E102" s="220" t="s">
        <v>227</v>
      </c>
      <c r="F102" s="221" t="s">
        <v>228</v>
      </c>
      <c r="G102" s="222" t="s">
        <v>192</v>
      </c>
      <c r="H102" s="223">
        <v>23</v>
      </c>
      <c r="I102" s="224"/>
      <c r="J102" s="225">
        <f>ROUND(I102*H102,2)</f>
        <v>0</v>
      </c>
      <c r="K102" s="221" t="s">
        <v>161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150</v>
      </c>
      <c r="AT102" s="22" t="s">
        <v>146</v>
      </c>
      <c r="AU102" s="22" t="s">
        <v>82</v>
      </c>
      <c r="AY102" s="22" t="s">
        <v>144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150</v>
      </c>
      <c r="BM102" s="22" t="s">
        <v>813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814</v>
      </c>
      <c r="G103" s="232"/>
      <c r="H103" s="236">
        <v>23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144</v>
      </c>
    </row>
    <row r="104" s="1" customFormat="1" ht="51" customHeight="1">
      <c r="B104" s="44"/>
      <c r="C104" s="219" t="s">
        <v>30</v>
      </c>
      <c r="D104" s="219" t="s">
        <v>146</v>
      </c>
      <c r="E104" s="220" t="s">
        <v>232</v>
      </c>
      <c r="F104" s="221" t="s">
        <v>233</v>
      </c>
      <c r="G104" s="222" t="s">
        <v>192</v>
      </c>
      <c r="H104" s="223">
        <v>299</v>
      </c>
      <c r="I104" s="224"/>
      <c r="J104" s="225">
        <f>ROUND(I104*H104,2)</f>
        <v>0</v>
      </c>
      <c r="K104" s="221" t="s">
        <v>161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150</v>
      </c>
      <c r="AT104" s="22" t="s">
        <v>146</v>
      </c>
      <c r="AU104" s="22" t="s">
        <v>82</v>
      </c>
      <c r="AY104" s="22" t="s">
        <v>144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150</v>
      </c>
      <c r="BM104" s="22" t="s">
        <v>815</v>
      </c>
    </row>
    <row r="105" s="11" customFormat="1">
      <c r="B105" s="231"/>
      <c r="C105" s="232"/>
      <c r="D105" s="233" t="s">
        <v>163</v>
      </c>
      <c r="E105" s="234" t="s">
        <v>22</v>
      </c>
      <c r="F105" s="235" t="s">
        <v>816</v>
      </c>
      <c r="G105" s="232"/>
      <c r="H105" s="236">
        <v>299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144</v>
      </c>
    </row>
    <row r="106" s="1" customFormat="1" ht="16.5" customHeight="1">
      <c r="B106" s="44"/>
      <c r="C106" s="219" t="s">
        <v>240</v>
      </c>
      <c r="D106" s="219" t="s">
        <v>146</v>
      </c>
      <c r="E106" s="220" t="s">
        <v>241</v>
      </c>
      <c r="F106" s="221" t="s">
        <v>242</v>
      </c>
      <c r="G106" s="222" t="s">
        <v>192</v>
      </c>
      <c r="H106" s="223">
        <v>31.169</v>
      </c>
      <c r="I106" s="224"/>
      <c r="J106" s="225">
        <f>ROUND(I106*H106,2)</f>
        <v>0</v>
      </c>
      <c r="K106" s="221" t="s">
        <v>156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150</v>
      </c>
      <c r="AT106" s="22" t="s">
        <v>146</v>
      </c>
      <c r="AU106" s="22" t="s">
        <v>82</v>
      </c>
      <c r="AY106" s="22" t="s">
        <v>144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150</v>
      </c>
      <c r="BM106" s="22" t="s">
        <v>243</v>
      </c>
    </row>
    <row r="107" s="11" customFormat="1">
      <c r="B107" s="231"/>
      <c r="C107" s="232"/>
      <c r="D107" s="233" t="s">
        <v>163</v>
      </c>
      <c r="E107" s="234" t="s">
        <v>22</v>
      </c>
      <c r="F107" s="235" t="s">
        <v>817</v>
      </c>
      <c r="G107" s="232"/>
      <c r="H107" s="236">
        <v>31.169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144</v>
      </c>
    </row>
    <row r="108" s="1" customFormat="1" ht="16.5" customHeight="1">
      <c r="B108" s="44"/>
      <c r="C108" s="219" t="s">
        <v>147</v>
      </c>
      <c r="D108" s="219" t="s">
        <v>146</v>
      </c>
      <c r="E108" s="220" t="s">
        <v>246</v>
      </c>
      <c r="F108" s="221" t="s">
        <v>247</v>
      </c>
      <c r="G108" s="222" t="s">
        <v>248</v>
      </c>
      <c r="H108" s="223">
        <v>34.5</v>
      </c>
      <c r="I108" s="224"/>
      <c r="J108" s="225">
        <f>ROUND(I108*H108,2)</f>
        <v>0</v>
      </c>
      <c r="K108" s="221" t="s">
        <v>161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150</v>
      </c>
      <c r="AT108" s="22" t="s">
        <v>146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818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819</v>
      </c>
      <c r="G109" s="232"/>
      <c r="H109" s="236">
        <v>34.5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144</v>
      </c>
    </row>
    <row r="110" s="1" customFormat="1" ht="25.5" customHeight="1">
      <c r="B110" s="44"/>
      <c r="C110" s="219" t="s">
        <v>263</v>
      </c>
      <c r="D110" s="219" t="s">
        <v>146</v>
      </c>
      <c r="E110" s="220" t="s">
        <v>264</v>
      </c>
      <c r="F110" s="221" t="s">
        <v>265</v>
      </c>
      <c r="G110" s="222" t="s">
        <v>155</v>
      </c>
      <c r="H110" s="223">
        <v>178.15600000000001</v>
      </c>
      <c r="I110" s="224"/>
      <c r="J110" s="225">
        <f>ROUND(I110*H110,2)</f>
        <v>0</v>
      </c>
      <c r="K110" s="221" t="s">
        <v>156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150</v>
      </c>
      <c r="AT110" s="22" t="s">
        <v>146</v>
      </c>
      <c r="AU110" s="22" t="s">
        <v>82</v>
      </c>
      <c r="AY110" s="22" t="s">
        <v>144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150</v>
      </c>
      <c r="BM110" s="22" t="s">
        <v>266</v>
      </c>
    </row>
    <row r="111" s="11" customFormat="1">
      <c r="B111" s="231"/>
      <c r="C111" s="232"/>
      <c r="D111" s="233" t="s">
        <v>163</v>
      </c>
      <c r="E111" s="234" t="s">
        <v>22</v>
      </c>
      <c r="F111" s="235" t="s">
        <v>820</v>
      </c>
      <c r="G111" s="232"/>
      <c r="H111" s="236">
        <v>178.15600000000001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163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144</v>
      </c>
    </row>
    <row r="112" s="10" customFormat="1" ht="29.88" customHeight="1">
      <c r="B112" s="203"/>
      <c r="C112" s="204"/>
      <c r="D112" s="205" t="s">
        <v>72</v>
      </c>
      <c r="E112" s="217" t="s">
        <v>165</v>
      </c>
      <c r="F112" s="217" t="s">
        <v>288</v>
      </c>
      <c r="G112" s="204"/>
      <c r="H112" s="204"/>
      <c r="I112" s="207"/>
      <c r="J112" s="218">
        <f>BK112</f>
        <v>0</v>
      </c>
      <c r="K112" s="204"/>
      <c r="L112" s="209"/>
      <c r="M112" s="210"/>
      <c r="N112" s="211"/>
      <c r="O112" s="211"/>
      <c r="P112" s="212">
        <f>SUM(P113:P132)</f>
        <v>0</v>
      </c>
      <c r="Q112" s="211"/>
      <c r="R112" s="212">
        <f>SUM(R113:R132)</f>
        <v>30.351169700000003</v>
      </c>
      <c r="S112" s="211"/>
      <c r="T112" s="213">
        <f>SUM(T113:T132)</f>
        <v>0</v>
      </c>
      <c r="AR112" s="214" t="s">
        <v>24</v>
      </c>
      <c r="AT112" s="215" t="s">
        <v>72</v>
      </c>
      <c r="AU112" s="215" t="s">
        <v>24</v>
      </c>
      <c r="AY112" s="214" t="s">
        <v>144</v>
      </c>
      <c r="BK112" s="216">
        <f>SUM(BK113:BK132)</f>
        <v>0</v>
      </c>
    </row>
    <row r="113" s="1" customFormat="1" ht="25.5" customHeight="1">
      <c r="B113" s="44"/>
      <c r="C113" s="219" t="s">
        <v>294</v>
      </c>
      <c r="D113" s="219" t="s">
        <v>146</v>
      </c>
      <c r="E113" s="220" t="s">
        <v>295</v>
      </c>
      <c r="F113" s="221" t="s">
        <v>296</v>
      </c>
      <c r="G113" s="222" t="s">
        <v>155</v>
      </c>
      <c r="H113" s="223">
        <v>172.524</v>
      </c>
      <c r="I113" s="224"/>
      <c r="J113" s="225">
        <f>ROUND(I113*H113,2)</f>
        <v>0</v>
      </c>
      <c r="K113" s="221" t="s">
        <v>156</v>
      </c>
      <c r="L113" s="70"/>
      <c r="M113" s="226" t="s">
        <v>22</v>
      </c>
      <c r="N113" s="227" t="s">
        <v>44</v>
      </c>
      <c r="O113" s="45"/>
      <c r="P113" s="228">
        <f>O113*H113</f>
        <v>0</v>
      </c>
      <c r="Q113" s="228">
        <v>0</v>
      </c>
      <c r="R113" s="228">
        <f>Q113*H113</f>
        <v>0</v>
      </c>
      <c r="S113" s="228">
        <v>0</v>
      </c>
      <c r="T113" s="229">
        <f>S113*H113</f>
        <v>0</v>
      </c>
      <c r="AR113" s="22" t="s">
        <v>150</v>
      </c>
      <c r="AT113" s="22" t="s">
        <v>146</v>
      </c>
      <c r="AU113" s="22" t="s">
        <v>82</v>
      </c>
      <c r="AY113" s="22" t="s">
        <v>144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22" t="s">
        <v>24</v>
      </c>
      <c r="BK113" s="230">
        <f>ROUND(I113*H113,2)</f>
        <v>0</v>
      </c>
      <c r="BL113" s="22" t="s">
        <v>150</v>
      </c>
      <c r="BM113" s="22" t="s">
        <v>297</v>
      </c>
    </row>
    <row r="114" s="11" customFormat="1">
      <c r="B114" s="231"/>
      <c r="C114" s="232"/>
      <c r="D114" s="233" t="s">
        <v>163</v>
      </c>
      <c r="E114" s="234" t="s">
        <v>22</v>
      </c>
      <c r="F114" s="235" t="s">
        <v>821</v>
      </c>
      <c r="G114" s="232"/>
      <c r="H114" s="236">
        <v>99.829999999999998</v>
      </c>
      <c r="I114" s="237"/>
      <c r="J114" s="232"/>
      <c r="K114" s="232"/>
      <c r="L114" s="238"/>
      <c r="M114" s="239"/>
      <c r="N114" s="240"/>
      <c r="O114" s="240"/>
      <c r="P114" s="240"/>
      <c r="Q114" s="240"/>
      <c r="R114" s="240"/>
      <c r="S114" s="240"/>
      <c r="T114" s="241"/>
      <c r="AT114" s="242" t="s">
        <v>163</v>
      </c>
      <c r="AU114" s="242" t="s">
        <v>82</v>
      </c>
      <c r="AV114" s="11" t="s">
        <v>82</v>
      </c>
      <c r="AW114" s="11" t="s">
        <v>37</v>
      </c>
      <c r="AX114" s="11" t="s">
        <v>73</v>
      </c>
      <c r="AY114" s="242" t="s">
        <v>144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822</v>
      </c>
      <c r="G115" s="232"/>
      <c r="H115" s="236">
        <v>72.694000000000003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73</v>
      </c>
      <c r="AY115" s="242" t="s">
        <v>144</v>
      </c>
    </row>
    <row r="116" s="12" customFormat="1">
      <c r="B116" s="243"/>
      <c r="C116" s="244"/>
      <c r="D116" s="233" t="s">
        <v>163</v>
      </c>
      <c r="E116" s="245" t="s">
        <v>22</v>
      </c>
      <c r="F116" s="246" t="s">
        <v>205</v>
      </c>
      <c r="G116" s="244"/>
      <c r="H116" s="247">
        <v>172.524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AT116" s="253" t="s">
        <v>163</v>
      </c>
      <c r="AU116" s="253" t="s">
        <v>82</v>
      </c>
      <c r="AV116" s="12" t="s">
        <v>150</v>
      </c>
      <c r="AW116" s="12" t="s">
        <v>37</v>
      </c>
      <c r="AX116" s="12" t="s">
        <v>24</v>
      </c>
      <c r="AY116" s="253" t="s">
        <v>144</v>
      </c>
    </row>
    <row r="117" s="1" customFormat="1" ht="25.5" customHeight="1">
      <c r="B117" s="44"/>
      <c r="C117" s="219" t="s">
        <v>299</v>
      </c>
      <c r="D117" s="219" t="s">
        <v>146</v>
      </c>
      <c r="E117" s="220" t="s">
        <v>300</v>
      </c>
      <c r="F117" s="221" t="s">
        <v>301</v>
      </c>
      <c r="G117" s="222" t="s">
        <v>155</v>
      </c>
      <c r="H117" s="223">
        <v>15.76</v>
      </c>
      <c r="I117" s="224"/>
      <c r="J117" s="225">
        <f>ROUND(I117*H117,2)</f>
        <v>0</v>
      </c>
      <c r="K117" s="221" t="s">
        <v>156</v>
      </c>
      <c r="L117" s="70"/>
      <c r="M117" s="226" t="s">
        <v>22</v>
      </c>
      <c r="N117" s="227" t="s">
        <v>44</v>
      </c>
      <c r="O117" s="45"/>
      <c r="P117" s="228">
        <f>O117*H117</f>
        <v>0</v>
      </c>
      <c r="Q117" s="228">
        <v>0</v>
      </c>
      <c r="R117" s="228">
        <f>Q117*H117</f>
        <v>0</v>
      </c>
      <c r="S117" s="228">
        <v>0</v>
      </c>
      <c r="T117" s="229">
        <f>S117*H117</f>
        <v>0</v>
      </c>
      <c r="AR117" s="22" t="s">
        <v>150</v>
      </c>
      <c r="AT117" s="22" t="s">
        <v>146</v>
      </c>
      <c r="AU117" s="22" t="s">
        <v>82</v>
      </c>
      <c r="AY117" s="22" t="s">
        <v>144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22" t="s">
        <v>24</v>
      </c>
      <c r="BK117" s="230">
        <f>ROUND(I117*H117,2)</f>
        <v>0</v>
      </c>
      <c r="BL117" s="22" t="s">
        <v>150</v>
      </c>
      <c r="BM117" s="22" t="s">
        <v>302</v>
      </c>
    </row>
    <row r="118" s="11" customFormat="1">
      <c r="B118" s="231"/>
      <c r="C118" s="232"/>
      <c r="D118" s="233" t="s">
        <v>163</v>
      </c>
      <c r="E118" s="234" t="s">
        <v>22</v>
      </c>
      <c r="F118" s="235" t="s">
        <v>823</v>
      </c>
      <c r="G118" s="232"/>
      <c r="H118" s="236">
        <v>15.76</v>
      </c>
      <c r="I118" s="237"/>
      <c r="J118" s="232"/>
      <c r="K118" s="232"/>
      <c r="L118" s="238"/>
      <c r="M118" s="239"/>
      <c r="N118" s="240"/>
      <c r="O118" s="240"/>
      <c r="P118" s="240"/>
      <c r="Q118" s="240"/>
      <c r="R118" s="240"/>
      <c r="S118" s="240"/>
      <c r="T118" s="241"/>
      <c r="AT118" s="242" t="s">
        <v>163</v>
      </c>
      <c r="AU118" s="242" t="s">
        <v>82</v>
      </c>
      <c r="AV118" s="11" t="s">
        <v>82</v>
      </c>
      <c r="AW118" s="11" t="s">
        <v>37</v>
      </c>
      <c r="AX118" s="11" t="s">
        <v>24</v>
      </c>
      <c r="AY118" s="242" t="s">
        <v>144</v>
      </c>
    </row>
    <row r="119" s="1" customFormat="1" ht="38.25" customHeight="1">
      <c r="B119" s="44"/>
      <c r="C119" s="219" t="s">
        <v>304</v>
      </c>
      <c r="D119" s="219" t="s">
        <v>146</v>
      </c>
      <c r="E119" s="220" t="s">
        <v>305</v>
      </c>
      <c r="F119" s="221" t="s">
        <v>306</v>
      </c>
      <c r="G119" s="222" t="s">
        <v>155</v>
      </c>
      <c r="H119" s="223">
        <v>68.530000000000001</v>
      </c>
      <c r="I119" s="224"/>
      <c r="J119" s="225">
        <f>ROUND(I119*H119,2)</f>
        <v>0</v>
      </c>
      <c r="K119" s="221" t="s">
        <v>156</v>
      </c>
      <c r="L119" s="70"/>
      <c r="M119" s="226" t="s">
        <v>22</v>
      </c>
      <c r="N119" s="227" t="s">
        <v>44</v>
      </c>
      <c r="O119" s="45"/>
      <c r="P119" s="228">
        <f>O119*H119</f>
        <v>0</v>
      </c>
      <c r="Q119" s="228">
        <v>0</v>
      </c>
      <c r="R119" s="228">
        <f>Q119*H119</f>
        <v>0</v>
      </c>
      <c r="S119" s="228">
        <v>0</v>
      </c>
      <c r="T119" s="229">
        <f>S119*H119</f>
        <v>0</v>
      </c>
      <c r="AR119" s="22" t="s">
        <v>150</v>
      </c>
      <c r="AT119" s="22" t="s">
        <v>146</v>
      </c>
      <c r="AU119" s="22" t="s">
        <v>82</v>
      </c>
      <c r="AY119" s="22" t="s">
        <v>144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22" t="s">
        <v>24</v>
      </c>
      <c r="BK119" s="230">
        <f>ROUND(I119*H119,2)</f>
        <v>0</v>
      </c>
      <c r="BL119" s="22" t="s">
        <v>150</v>
      </c>
      <c r="BM119" s="22" t="s">
        <v>307</v>
      </c>
    </row>
    <row r="120" s="1" customFormat="1" ht="25.5" customHeight="1">
      <c r="B120" s="44"/>
      <c r="C120" s="219" t="s">
        <v>309</v>
      </c>
      <c r="D120" s="219" t="s">
        <v>146</v>
      </c>
      <c r="E120" s="220" t="s">
        <v>310</v>
      </c>
      <c r="F120" s="221" t="s">
        <v>311</v>
      </c>
      <c r="G120" s="222" t="s">
        <v>155</v>
      </c>
      <c r="H120" s="223">
        <v>60.094000000000001</v>
      </c>
      <c r="I120" s="224"/>
      <c r="J120" s="225">
        <f>ROUND(I120*H120,2)</f>
        <v>0</v>
      </c>
      <c r="K120" s="221" t="s">
        <v>156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150</v>
      </c>
      <c r="AT120" s="22" t="s">
        <v>146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312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824</v>
      </c>
      <c r="G121" s="232"/>
      <c r="H121" s="236">
        <v>60.094000000000001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16.5" customHeight="1">
      <c r="B122" s="44"/>
      <c r="C122" s="219" t="s">
        <v>350</v>
      </c>
      <c r="D122" s="219" t="s">
        <v>146</v>
      </c>
      <c r="E122" s="220" t="s">
        <v>825</v>
      </c>
      <c r="F122" s="221" t="s">
        <v>826</v>
      </c>
      <c r="G122" s="222" t="s">
        <v>155</v>
      </c>
      <c r="H122" s="223">
        <v>0.63</v>
      </c>
      <c r="I122" s="224"/>
      <c r="J122" s="225">
        <f>ROUND(I122*H122,2)</f>
        <v>0</v>
      </c>
      <c r="K122" s="221" t="s">
        <v>161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0.40799999999999997</v>
      </c>
      <c r="R122" s="228">
        <f>Q122*H122</f>
        <v>0.25703999999999999</v>
      </c>
      <c r="S122" s="228">
        <v>0</v>
      </c>
      <c r="T122" s="229">
        <f>S122*H122</f>
        <v>0</v>
      </c>
      <c r="AR122" s="22" t="s">
        <v>150</v>
      </c>
      <c r="AT122" s="22" t="s">
        <v>146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827</v>
      </c>
    </row>
    <row r="123" s="1" customFormat="1" ht="25.5" customHeight="1">
      <c r="B123" s="44"/>
      <c r="C123" s="219" t="s">
        <v>314</v>
      </c>
      <c r="D123" s="219" t="s">
        <v>146</v>
      </c>
      <c r="E123" s="220" t="s">
        <v>315</v>
      </c>
      <c r="F123" s="221" t="s">
        <v>316</v>
      </c>
      <c r="G123" s="222" t="s">
        <v>155</v>
      </c>
      <c r="H123" s="223">
        <v>68.530000000000001</v>
      </c>
      <c r="I123" s="224"/>
      <c r="J123" s="225">
        <f>ROUND(I123*H123,2)</f>
        <v>0</v>
      </c>
      <c r="K123" s="221" t="s">
        <v>161</v>
      </c>
      <c r="L123" s="70"/>
      <c r="M123" s="226" t="s">
        <v>22</v>
      </c>
      <c r="N123" s="227" t="s">
        <v>44</v>
      </c>
      <c r="O123" s="45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AR123" s="22" t="s">
        <v>150</v>
      </c>
      <c r="AT123" s="22" t="s">
        <v>146</v>
      </c>
      <c r="AU123" s="22" t="s">
        <v>82</v>
      </c>
      <c r="AY123" s="22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150</v>
      </c>
      <c r="BM123" s="22" t="s">
        <v>828</v>
      </c>
    </row>
    <row r="124" s="1" customFormat="1" ht="38.25" customHeight="1">
      <c r="B124" s="44"/>
      <c r="C124" s="219" t="s">
        <v>319</v>
      </c>
      <c r="D124" s="219" t="s">
        <v>146</v>
      </c>
      <c r="E124" s="220" t="s">
        <v>320</v>
      </c>
      <c r="F124" s="221" t="s">
        <v>321</v>
      </c>
      <c r="G124" s="222" t="s">
        <v>155</v>
      </c>
      <c r="H124" s="223">
        <v>68.530000000000001</v>
      </c>
      <c r="I124" s="224"/>
      <c r="J124" s="225">
        <f>ROUND(I124*H124,2)</f>
        <v>0</v>
      </c>
      <c r="K124" s="221" t="s">
        <v>156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150</v>
      </c>
      <c r="AT124" s="22" t="s">
        <v>146</v>
      </c>
      <c r="AU124" s="22" t="s">
        <v>82</v>
      </c>
      <c r="AY124" s="22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150</v>
      </c>
      <c r="BM124" s="22" t="s">
        <v>322</v>
      </c>
    </row>
    <row r="125" s="1" customFormat="1" ht="51" customHeight="1">
      <c r="B125" s="44"/>
      <c r="C125" s="219" t="s">
        <v>324</v>
      </c>
      <c r="D125" s="219" t="s">
        <v>146</v>
      </c>
      <c r="E125" s="220" t="s">
        <v>325</v>
      </c>
      <c r="F125" s="221" t="s">
        <v>326</v>
      </c>
      <c r="G125" s="222" t="s">
        <v>155</v>
      </c>
      <c r="H125" s="223">
        <v>112.29000000000001</v>
      </c>
      <c r="I125" s="224"/>
      <c r="J125" s="225">
        <f>ROUND(I125*H125,2)</f>
        <v>0</v>
      </c>
      <c r="K125" s="221" t="s">
        <v>156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0.085650000000000004</v>
      </c>
      <c r="R125" s="228">
        <f>Q125*H125</f>
        <v>9.6176385000000018</v>
      </c>
      <c r="S125" s="228">
        <v>0</v>
      </c>
      <c r="T125" s="229">
        <f>S125*H125</f>
        <v>0</v>
      </c>
      <c r="AR125" s="22" t="s">
        <v>150</v>
      </c>
      <c r="AT125" s="22" t="s">
        <v>146</v>
      </c>
      <c r="AU125" s="22" t="s">
        <v>82</v>
      </c>
      <c r="AY125" s="22" t="s">
        <v>144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150</v>
      </c>
      <c r="BM125" s="22" t="s">
        <v>327</v>
      </c>
    </row>
    <row r="126" s="11" customFormat="1">
      <c r="B126" s="231"/>
      <c r="C126" s="232"/>
      <c r="D126" s="233" t="s">
        <v>163</v>
      </c>
      <c r="E126" s="234" t="s">
        <v>22</v>
      </c>
      <c r="F126" s="235" t="s">
        <v>829</v>
      </c>
      <c r="G126" s="232"/>
      <c r="H126" s="236">
        <v>112.29000000000001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AT126" s="242" t="s">
        <v>163</v>
      </c>
      <c r="AU126" s="242" t="s">
        <v>82</v>
      </c>
      <c r="AV126" s="11" t="s">
        <v>82</v>
      </c>
      <c r="AW126" s="11" t="s">
        <v>37</v>
      </c>
      <c r="AX126" s="11" t="s">
        <v>24</v>
      </c>
      <c r="AY126" s="242" t="s">
        <v>144</v>
      </c>
    </row>
    <row r="127" s="1" customFormat="1" ht="38.25" customHeight="1">
      <c r="B127" s="44"/>
      <c r="C127" s="254" t="s">
        <v>334</v>
      </c>
      <c r="D127" s="254" t="s">
        <v>206</v>
      </c>
      <c r="E127" s="255" t="s">
        <v>335</v>
      </c>
      <c r="F127" s="256" t="s">
        <v>336</v>
      </c>
      <c r="G127" s="257" t="s">
        <v>155</v>
      </c>
      <c r="H127" s="258">
        <v>123.97</v>
      </c>
      <c r="I127" s="259"/>
      <c r="J127" s="260">
        <f>ROUND(I127*H127,2)</f>
        <v>0</v>
      </c>
      <c r="K127" s="256" t="s">
        <v>156</v>
      </c>
      <c r="L127" s="261"/>
      <c r="M127" s="262" t="s">
        <v>22</v>
      </c>
      <c r="N127" s="263" t="s">
        <v>44</v>
      </c>
      <c r="O127" s="45"/>
      <c r="P127" s="228">
        <f>O127*H127</f>
        <v>0</v>
      </c>
      <c r="Q127" s="228">
        <v>0.152</v>
      </c>
      <c r="R127" s="228">
        <f>Q127*H127</f>
        <v>18.843440000000001</v>
      </c>
      <c r="S127" s="228">
        <v>0</v>
      </c>
      <c r="T127" s="229">
        <f>S127*H127</f>
        <v>0</v>
      </c>
      <c r="AR127" s="22" t="s">
        <v>210</v>
      </c>
      <c r="AT127" s="22" t="s">
        <v>206</v>
      </c>
      <c r="AU127" s="22" t="s">
        <v>82</v>
      </c>
      <c r="AY127" s="22" t="s">
        <v>144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150</v>
      </c>
      <c r="BM127" s="22" t="s">
        <v>337</v>
      </c>
    </row>
    <row r="128" s="11" customFormat="1">
      <c r="B128" s="231"/>
      <c r="C128" s="232"/>
      <c r="D128" s="233" t="s">
        <v>163</v>
      </c>
      <c r="E128" s="234" t="s">
        <v>22</v>
      </c>
      <c r="F128" s="235" t="s">
        <v>830</v>
      </c>
      <c r="G128" s="232"/>
      <c r="H128" s="236">
        <v>123.97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163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144</v>
      </c>
    </row>
    <row r="129" s="1" customFormat="1" ht="16.5" customHeight="1">
      <c r="B129" s="44"/>
      <c r="C129" s="254" t="s">
        <v>339</v>
      </c>
      <c r="D129" s="254" t="s">
        <v>206</v>
      </c>
      <c r="E129" s="255" t="s">
        <v>340</v>
      </c>
      <c r="F129" s="256" t="s">
        <v>341</v>
      </c>
      <c r="G129" s="257" t="s">
        <v>155</v>
      </c>
      <c r="H129" s="258">
        <v>4.0800000000000001</v>
      </c>
      <c r="I129" s="259"/>
      <c r="J129" s="260">
        <f>ROUND(I129*H129,2)</f>
        <v>0</v>
      </c>
      <c r="K129" s="256" t="s">
        <v>22</v>
      </c>
      <c r="L129" s="261"/>
      <c r="M129" s="262" t="s">
        <v>22</v>
      </c>
      <c r="N129" s="263" t="s">
        <v>44</v>
      </c>
      <c r="O129" s="45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AR129" s="22" t="s">
        <v>210</v>
      </c>
      <c r="AT129" s="22" t="s">
        <v>206</v>
      </c>
      <c r="AU129" s="22" t="s">
        <v>82</v>
      </c>
      <c r="AY129" s="22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150</v>
      </c>
      <c r="BM129" s="22" t="s">
        <v>342</v>
      </c>
    </row>
    <row r="130" s="11" customFormat="1">
      <c r="B130" s="231"/>
      <c r="C130" s="232"/>
      <c r="D130" s="233" t="s">
        <v>163</v>
      </c>
      <c r="E130" s="234" t="s">
        <v>22</v>
      </c>
      <c r="F130" s="235" t="s">
        <v>831</v>
      </c>
      <c r="G130" s="232"/>
      <c r="H130" s="236">
        <v>4.0800000000000001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163</v>
      </c>
      <c r="AU130" s="242" t="s">
        <v>82</v>
      </c>
      <c r="AV130" s="11" t="s">
        <v>82</v>
      </c>
      <c r="AW130" s="11" t="s">
        <v>37</v>
      </c>
      <c r="AX130" s="11" t="s">
        <v>24</v>
      </c>
      <c r="AY130" s="242" t="s">
        <v>144</v>
      </c>
    </row>
    <row r="131" s="1" customFormat="1" ht="51" customHeight="1">
      <c r="B131" s="44"/>
      <c r="C131" s="219" t="s">
        <v>344</v>
      </c>
      <c r="D131" s="219" t="s">
        <v>146</v>
      </c>
      <c r="E131" s="220" t="s">
        <v>345</v>
      </c>
      <c r="F131" s="221" t="s">
        <v>346</v>
      </c>
      <c r="G131" s="222" t="s">
        <v>155</v>
      </c>
      <c r="H131" s="223">
        <v>15.76</v>
      </c>
      <c r="I131" s="224"/>
      <c r="J131" s="225">
        <f>ROUND(I131*H131,2)</f>
        <v>0</v>
      </c>
      <c r="K131" s="221" t="s">
        <v>156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0.10362</v>
      </c>
      <c r="R131" s="228">
        <f>Q131*H131</f>
        <v>1.6330512000000002</v>
      </c>
      <c r="S131" s="228">
        <v>0</v>
      </c>
      <c r="T131" s="229">
        <f>S131*H131</f>
        <v>0</v>
      </c>
      <c r="AR131" s="22" t="s">
        <v>150</v>
      </c>
      <c r="AT131" s="22" t="s">
        <v>146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347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832</v>
      </c>
      <c r="G132" s="232"/>
      <c r="H132" s="236">
        <v>15.76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0" customFormat="1" ht="29.88" customHeight="1">
      <c r="B133" s="203"/>
      <c r="C133" s="204"/>
      <c r="D133" s="205" t="s">
        <v>72</v>
      </c>
      <c r="E133" s="217" t="s">
        <v>184</v>
      </c>
      <c r="F133" s="217" t="s">
        <v>435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SUM(P134:P145)</f>
        <v>0</v>
      </c>
      <c r="Q133" s="211"/>
      <c r="R133" s="212">
        <f>SUM(R134:R145)</f>
        <v>26.541399999999999</v>
      </c>
      <c r="S133" s="211"/>
      <c r="T133" s="213">
        <f>SUM(T134:T145)</f>
        <v>0</v>
      </c>
      <c r="AR133" s="214" t="s">
        <v>24</v>
      </c>
      <c r="AT133" s="215" t="s">
        <v>72</v>
      </c>
      <c r="AU133" s="215" t="s">
        <v>24</v>
      </c>
      <c r="AY133" s="214" t="s">
        <v>144</v>
      </c>
      <c r="BK133" s="216">
        <f>SUM(BK134:BK145)</f>
        <v>0</v>
      </c>
    </row>
    <row r="134" s="1" customFormat="1" ht="38.25" customHeight="1">
      <c r="B134" s="44"/>
      <c r="C134" s="219" t="s">
        <v>440</v>
      </c>
      <c r="D134" s="219" t="s">
        <v>146</v>
      </c>
      <c r="E134" s="220" t="s">
        <v>441</v>
      </c>
      <c r="F134" s="221" t="s">
        <v>442</v>
      </c>
      <c r="G134" s="222" t="s">
        <v>149</v>
      </c>
      <c r="H134" s="223">
        <v>70.200000000000003</v>
      </c>
      <c r="I134" s="224"/>
      <c r="J134" s="225">
        <f>ROUND(I134*H134,2)</f>
        <v>0</v>
      </c>
      <c r="K134" s="221" t="s">
        <v>156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0.15540000000000001</v>
      </c>
      <c r="R134" s="228">
        <f>Q134*H134</f>
        <v>10.909080000000001</v>
      </c>
      <c r="S134" s="228">
        <v>0</v>
      </c>
      <c r="T134" s="229">
        <f>S134*H134</f>
        <v>0</v>
      </c>
      <c r="AR134" s="22" t="s">
        <v>150</v>
      </c>
      <c r="AT134" s="22" t="s">
        <v>146</v>
      </c>
      <c r="AU134" s="22" t="s">
        <v>82</v>
      </c>
      <c r="AY134" s="22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150</v>
      </c>
      <c r="BM134" s="22" t="s">
        <v>443</v>
      </c>
    </row>
    <row r="135" s="11" customFormat="1">
      <c r="B135" s="231"/>
      <c r="C135" s="232"/>
      <c r="D135" s="233" t="s">
        <v>163</v>
      </c>
      <c r="E135" s="234" t="s">
        <v>22</v>
      </c>
      <c r="F135" s="235" t="s">
        <v>833</v>
      </c>
      <c r="G135" s="232"/>
      <c r="H135" s="236">
        <v>70.200000000000003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163</v>
      </c>
      <c r="AU135" s="242" t="s">
        <v>82</v>
      </c>
      <c r="AV135" s="11" t="s">
        <v>82</v>
      </c>
      <c r="AW135" s="11" t="s">
        <v>37</v>
      </c>
      <c r="AX135" s="11" t="s">
        <v>24</v>
      </c>
      <c r="AY135" s="242" t="s">
        <v>144</v>
      </c>
    </row>
    <row r="136" s="1" customFormat="1" ht="25.5" customHeight="1">
      <c r="B136" s="44"/>
      <c r="C136" s="254" t="s">
        <v>445</v>
      </c>
      <c r="D136" s="254" t="s">
        <v>206</v>
      </c>
      <c r="E136" s="255" t="s">
        <v>446</v>
      </c>
      <c r="F136" s="256" t="s">
        <v>447</v>
      </c>
      <c r="G136" s="257" t="s">
        <v>209</v>
      </c>
      <c r="H136" s="258">
        <v>9.3000000000000007</v>
      </c>
      <c r="I136" s="259"/>
      <c r="J136" s="260">
        <f>ROUND(I136*H136,2)</f>
        <v>0</v>
      </c>
      <c r="K136" s="256" t="s">
        <v>156</v>
      </c>
      <c r="L136" s="261"/>
      <c r="M136" s="262" t="s">
        <v>22</v>
      </c>
      <c r="N136" s="263" t="s">
        <v>44</v>
      </c>
      <c r="O136" s="45"/>
      <c r="P136" s="228">
        <f>O136*H136</f>
        <v>0</v>
      </c>
      <c r="Q136" s="228">
        <v>0.063</v>
      </c>
      <c r="R136" s="228">
        <f>Q136*H136</f>
        <v>0.58590000000000009</v>
      </c>
      <c r="S136" s="228">
        <v>0</v>
      </c>
      <c r="T136" s="229">
        <f>S136*H136</f>
        <v>0</v>
      </c>
      <c r="AR136" s="22" t="s">
        <v>210</v>
      </c>
      <c r="AT136" s="22" t="s">
        <v>206</v>
      </c>
      <c r="AU136" s="22" t="s">
        <v>82</v>
      </c>
      <c r="AY136" s="22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150</v>
      </c>
      <c r="BM136" s="22" t="s">
        <v>448</v>
      </c>
    </row>
    <row r="137" s="1" customFormat="1" ht="25.5" customHeight="1">
      <c r="B137" s="44"/>
      <c r="C137" s="254" t="s">
        <v>450</v>
      </c>
      <c r="D137" s="254" t="s">
        <v>206</v>
      </c>
      <c r="E137" s="255" t="s">
        <v>451</v>
      </c>
      <c r="F137" s="256" t="s">
        <v>452</v>
      </c>
      <c r="G137" s="257" t="s">
        <v>209</v>
      </c>
      <c r="H137" s="258">
        <v>2</v>
      </c>
      <c r="I137" s="259"/>
      <c r="J137" s="260">
        <f>ROUND(I137*H137,2)</f>
        <v>0</v>
      </c>
      <c r="K137" s="256" t="s">
        <v>156</v>
      </c>
      <c r="L137" s="261"/>
      <c r="M137" s="262" t="s">
        <v>22</v>
      </c>
      <c r="N137" s="263" t="s">
        <v>44</v>
      </c>
      <c r="O137" s="45"/>
      <c r="P137" s="228">
        <f>O137*H137</f>
        <v>0</v>
      </c>
      <c r="Q137" s="228">
        <v>0.071999999999999995</v>
      </c>
      <c r="R137" s="228">
        <f>Q137*H137</f>
        <v>0.14399999999999999</v>
      </c>
      <c r="S137" s="228">
        <v>0</v>
      </c>
      <c r="T137" s="229">
        <f>S137*H137</f>
        <v>0</v>
      </c>
      <c r="AR137" s="22" t="s">
        <v>210</v>
      </c>
      <c r="AT137" s="22" t="s">
        <v>206</v>
      </c>
      <c r="AU137" s="22" t="s">
        <v>82</v>
      </c>
      <c r="AY137" s="22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150</v>
      </c>
      <c r="BM137" s="22" t="s">
        <v>453</v>
      </c>
    </row>
    <row r="138" s="1" customFormat="1" ht="25.5" customHeight="1">
      <c r="B138" s="44"/>
      <c r="C138" s="254" t="s">
        <v>455</v>
      </c>
      <c r="D138" s="254" t="s">
        <v>206</v>
      </c>
      <c r="E138" s="255" t="s">
        <v>456</v>
      </c>
      <c r="F138" s="256" t="s">
        <v>457</v>
      </c>
      <c r="G138" s="257" t="s">
        <v>209</v>
      </c>
      <c r="H138" s="258">
        <v>58.899999999999999</v>
      </c>
      <c r="I138" s="259"/>
      <c r="J138" s="260">
        <f>ROUND(I138*H138,2)</f>
        <v>0</v>
      </c>
      <c r="K138" s="256" t="s">
        <v>156</v>
      </c>
      <c r="L138" s="261"/>
      <c r="M138" s="262" t="s">
        <v>22</v>
      </c>
      <c r="N138" s="263" t="s">
        <v>44</v>
      </c>
      <c r="O138" s="45"/>
      <c r="P138" s="228">
        <f>O138*H138</f>
        <v>0</v>
      </c>
      <c r="Q138" s="228">
        <v>0.085999999999999993</v>
      </c>
      <c r="R138" s="228">
        <f>Q138*H138</f>
        <v>5.0653999999999995</v>
      </c>
      <c r="S138" s="228">
        <v>0</v>
      </c>
      <c r="T138" s="229">
        <f>S138*H138</f>
        <v>0</v>
      </c>
      <c r="AR138" s="22" t="s">
        <v>210</v>
      </c>
      <c r="AT138" s="22" t="s">
        <v>206</v>
      </c>
      <c r="AU138" s="22" t="s">
        <v>82</v>
      </c>
      <c r="AY138" s="22" t="s">
        <v>144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" t="s">
        <v>24</v>
      </c>
      <c r="BK138" s="230">
        <f>ROUND(I138*H138,2)</f>
        <v>0</v>
      </c>
      <c r="BL138" s="22" t="s">
        <v>150</v>
      </c>
      <c r="BM138" s="22" t="s">
        <v>458</v>
      </c>
    </row>
    <row r="139" s="11" customFormat="1">
      <c r="B139" s="231"/>
      <c r="C139" s="232"/>
      <c r="D139" s="233" t="s">
        <v>163</v>
      </c>
      <c r="E139" s="234" t="s">
        <v>22</v>
      </c>
      <c r="F139" s="235" t="s">
        <v>834</v>
      </c>
      <c r="G139" s="232"/>
      <c r="H139" s="236">
        <v>58.899999999999999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AT139" s="242" t="s">
        <v>163</v>
      </c>
      <c r="AU139" s="242" t="s">
        <v>82</v>
      </c>
      <c r="AV139" s="11" t="s">
        <v>82</v>
      </c>
      <c r="AW139" s="11" t="s">
        <v>37</v>
      </c>
      <c r="AX139" s="11" t="s">
        <v>24</v>
      </c>
      <c r="AY139" s="242" t="s">
        <v>144</v>
      </c>
    </row>
    <row r="140" s="1" customFormat="1" ht="38.25" customHeight="1">
      <c r="B140" s="44"/>
      <c r="C140" s="219" t="s">
        <v>460</v>
      </c>
      <c r="D140" s="219" t="s">
        <v>146</v>
      </c>
      <c r="E140" s="220" t="s">
        <v>461</v>
      </c>
      <c r="F140" s="221" t="s">
        <v>462</v>
      </c>
      <c r="G140" s="222" t="s">
        <v>149</v>
      </c>
      <c r="H140" s="223">
        <v>55.399999999999999</v>
      </c>
      <c r="I140" s="224"/>
      <c r="J140" s="225">
        <f>ROUND(I140*H140,2)</f>
        <v>0</v>
      </c>
      <c r="K140" s="221" t="s">
        <v>156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0.1295</v>
      </c>
      <c r="R140" s="228">
        <f>Q140*H140</f>
        <v>7.1742999999999997</v>
      </c>
      <c r="S140" s="228">
        <v>0</v>
      </c>
      <c r="T140" s="229">
        <f>S140*H140</f>
        <v>0</v>
      </c>
      <c r="AR140" s="22" t="s">
        <v>150</v>
      </c>
      <c r="AT140" s="22" t="s">
        <v>146</v>
      </c>
      <c r="AU140" s="22" t="s">
        <v>82</v>
      </c>
      <c r="AY140" s="22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150</v>
      </c>
      <c r="BM140" s="22" t="s">
        <v>463</v>
      </c>
    </row>
    <row r="141" s="11" customFormat="1">
      <c r="B141" s="231"/>
      <c r="C141" s="232"/>
      <c r="D141" s="233" t="s">
        <v>163</v>
      </c>
      <c r="E141" s="234" t="s">
        <v>22</v>
      </c>
      <c r="F141" s="235" t="s">
        <v>835</v>
      </c>
      <c r="G141" s="232"/>
      <c r="H141" s="236">
        <v>55.399999999999999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144</v>
      </c>
    </row>
    <row r="142" s="1" customFormat="1" ht="38.25" customHeight="1">
      <c r="B142" s="44"/>
      <c r="C142" s="254" t="s">
        <v>465</v>
      </c>
      <c r="D142" s="254" t="s">
        <v>206</v>
      </c>
      <c r="E142" s="255" t="s">
        <v>466</v>
      </c>
      <c r="F142" s="256" t="s">
        <v>467</v>
      </c>
      <c r="G142" s="257" t="s">
        <v>209</v>
      </c>
      <c r="H142" s="258">
        <v>110.8</v>
      </c>
      <c r="I142" s="259"/>
      <c r="J142" s="260">
        <f>ROUND(I142*H142,2)</f>
        <v>0</v>
      </c>
      <c r="K142" s="256" t="s">
        <v>156</v>
      </c>
      <c r="L142" s="261"/>
      <c r="M142" s="262" t="s">
        <v>22</v>
      </c>
      <c r="N142" s="263" t="s">
        <v>44</v>
      </c>
      <c r="O142" s="45"/>
      <c r="P142" s="228">
        <f>O142*H142</f>
        <v>0</v>
      </c>
      <c r="Q142" s="228">
        <v>0.024</v>
      </c>
      <c r="R142" s="228">
        <f>Q142*H142</f>
        <v>2.6591999999999998</v>
      </c>
      <c r="S142" s="228">
        <v>0</v>
      </c>
      <c r="T142" s="229">
        <f>S142*H142</f>
        <v>0</v>
      </c>
      <c r="AR142" s="22" t="s">
        <v>210</v>
      </c>
      <c r="AT142" s="22" t="s">
        <v>206</v>
      </c>
      <c r="AU142" s="22" t="s">
        <v>82</v>
      </c>
      <c r="AY142" s="22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150</v>
      </c>
      <c r="BM142" s="22" t="s">
        <v>468</v>
      </c>
    </row>
    <row r="143" s="1" customFormat="1" ht="38.25" customHeight="1">
      <c r="B143" s="44"/>
      <c r="C143" s="219" t="s">
        <v>469</v>
      </c>
      <c r="D143" s="219" t="s">
        <v>146</v>
      </c>
      <c r="E143" s="220" t="s">
        <v>470</v>
      </c>
      <c r="F143" s="221" t="s">
        <v>471</v>
      </c>
      <c r="G143" s="222" t="s">
        <v>149</v>
      </c>
      <c r="H143" s="223">
        <v>70.400000000000006</v>
      </c>
      <c r="I143" s="224"/>
      <c r="J143" s="225">
        <f>ROUND(I143*H143,2)</f>
        <v>0</v>
      </c>
      <c r="K143" s="221" t="s">
        <v>156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5.0000000000000002E-05</v>
      </c>
      <c r="R143" s="228">
        <f>Q143*H143</f>
        <v>0.0035200000000000006</v>
      </c>
      <c r="S143" s="228">
        <v>0</v>
      </c>
      <c r="T143" s="229">
        <f>S143*H143</f>
        <v>0</v>
      </c>
      <c r="AR143" s="22" t="s">
        <v>150</v>
      </c>
      <c r="AT143" s="22" t="s">
        <v>146</v>
      </c>
      <c r="AU143" s="22" t="s">
        <v>82</v>
      </c>
      <c r="AY143" s="22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150</v>
      </c>
      <c r="BM143" s="22" t="s">
        <v>472</v>
      </c>
    </row>
    <row r="144" s="1" customFormat="1" ht="25.5" customHeight="1">
      <c r="B144" s="44"/>
      <c r="C144" s="219" t="s">
        <v>473</v>
      </c>
      <c r="D144" s="219" t="s">
        <v>146</v>
      </c>
      <c r="E144" s="220" t="s">
        <v>474</v>
      </c>
      <c r="F144" s="221" t="s">
        <v>475</v>
      </c>
      <c r="G144" s="222" t="s">
        <v>149</v>
      </c>
      <c r="H144" s="223">
        <v>70.400000000000006</v>
      </c>
      <c r="I144" s="224"/>
      <c r="J144" s="225">
        <f>ROUND(I144*H144,2)</f>
        <v>0</v>
      </c>
      <c r="K144" s="221" t="s">
        <v>156</v>
      </c>
      <c r="L144" s="70"/>
      <c r="M144" s="226" t="s">
        <v>22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150</v>
      </c>
      <c r="AT144" s="22" t="s">
        <v>146</v>
      </c>
      <c r="AU144" s="22" t="s">
        <v>82</v>
      </c>
      <c r="AY144" s="22" t="s">
        <v>144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150</v>
      </c>
      <c r="BM144" s="22" t="s">
        <v>476</v>
      </c>
    </row>
    <row r="145" s="11" customFormat="1">
      <c r="B145" s="231"/>
      <c r="C145" s="232"/>
      <c r="D145" s="233" t="s">
        <v>163</v>
      </c>
      <c r="E145" s="234" t="s">
        <v>22</v>
      </c>
      <c r="F145" s="235" t="s">
        <v>836</v>
      </c>
      <c r="G145" s="232"/>
      <c r="H145" s="236">
        <v>70.400000000000006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163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144</v>
      </c>
    </row>
    <row r="146" s="10" customFormat="1" ht="29.88" customHeight="1">
      <c r="B146" s="203"/>
      <c r="C146" s="204"/>
      <c r="D146" s="205" t="s">
        <v>72</v>
      </c>
      <c r="E146" s="217" t="s">
        <v>515</v>
      </c>
      <c r="F146" s="217" t="s">
        <v>516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SUM(P147:P160)</f>
        <v>0</v>
      </c>
      <c r="Q146" s="211"/>
      <c r="R146" s="212">
        <f>SUM(R147:R160)</f>
        <v>0</v>
      </c>
      <c r="S146" s="211"/>
      <c r="T146" s="213">
        <f>SUM(T147:T160)</f>
        <v>0</v>
      </c>
      <c r="AR146" s="214" t="s">
        <v>24</v>
      </c>
      <c r="AT146" s="215" t="s">
        <v>72</v>
      </c>
      <c r="AU146" s="215" t="s">
        <v>24</v>
      </c>
      <c r="AY146" s="214" t="s">
        <v>144</v>
      </c>
      <c r="BK146" s="216">
        <f>SUM(BK147:BK160)</f>
        <v>0</v>
      </c>
    </row>
    <row r="147" s="1" customFormat="1" ht="25.5" customHeight="1">
      <c r="B147" s="44"/>
      <c r="C147" s="219" t="s">
        <v>517</v>
      </c>
      <c r="D147" s="219" t="s">
        <v>146</v>
      </c>
      <c r="E147" s="220" t="s">
        <v>518</v>
      </c>
      <c r="F147" s="221" t="s">
        <v>519</v>
      </c>
      <c r="G147" s="222" t="s">
        <v>248</v>
      </c>
      <c r="H147" s="223">
        <v>27.562000000000001</v>
      </c>
      <c r="I147" s="224"/>
      <c r="J147" s="225">
        <f>ROUND(I147*H147,2)</f>
        <v>0</v>
      </c>
      <c r="K147" s="221" t="s">
        <v>156</v>
      </c>
      <c r="L147" s="70"/>
      <c r="M147" s="226" t="s">
        <v>22</v>
      </c>
      <c r="N147" s="227" t="s">
        <v>44</v>
      </c>
      <c r="O147" s="45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AR147" s="22" t="s">
        <v>150</v>
      </c>
      <c r="AT147" s="22" t="s">
        <v>146</v>
      </c>
      <c r="AU147" s="22" t="s">
        <v>82</v>
      </c>
      <c r="AY147" s="22" t="s">
        <v>144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22" t="s">
        <v>24</v>
      </c>
      <c r="BK147" s="230">
        <f>ROUND(I147*H147,2)</f>
        <v>0</v>
      </c>
      <c r="BL147" s="22" t="s">
        <v>150</v>
      </c>
      <c r="BM147" s="22" t="s">
        <v>520</v>
      </c>
    </row>
    <row r="148" s="11" customFormat="1">
      <c r="B148" s="231"/>
      <c r="C148" s="232"/>
      <c r="D148" s="233" t="s">
        <v>163</v>
      </c>
      <c r="E148" s="234" t="s">
        <v>22</v>
      </c>
      <c r="F148" s="235" t="s">
        <v>837</v>
      </c>
      <c r="G148" s="232"/>
      <c r="H148" s="236">
        <v>27.562000000000001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AT148" s="242" t="s">
        <v>163</v>
      </c>
      <c r="AU148" s="242" t="s">
        <v>82</v>
      </c>
      <c r="AV148" s="11" t="s">
        <v>82</v>
      </c>
      <c r="AW148" s="11" t="s">
        <v>37</v>
      </c>
      <c r="AX148" s="11" t="s">
        <v>24</v>
      </c>
      <c r="AY148" s="242" t="s">
        <v>144</v>
      </c>
    </row>
    <row r="149" s="1" customFormat="1" ht="25.5" customHeight="1">
      <c r="B149" s="44"/>
      <c r="C149" s="219" t="s">
        <v>522</v>
      </c>
      <c r="D149" s="219" t="s">
        <v>146</v>
      </c>
      <c r="E149" s="220" t="s">
        <v>523</v>
      </c>
      <c r="F149" s="221" t="s">
        <v>524</v>
      </c>
      <c r="G149" s="222" t="s">
        <v>248</v>
      </c>
      <c r="H149" s="223">
        <v>606.36400000000003</v>
      </c>
      <c r="I149" s="224"/>
      <c r="J149" s="225">
        <f>ROUND(I149*H149,2)</f>
        <v>0</v>
      </c>
      <c r="K149" s="221" t="s">
        <v>156</v>
      </c>
      <c r="L149" s="70"/>
      <c r="M149" s="226" t="s">
        <v>22</v>
      </c>
      <c r="N149" s="227" t="s">
        <v>44</v>
      </c>
      <c r="O149" s="45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AR149" s="22" t="s">
        <v>150</v>
      </c>
      <c r="AT149" s="22" t="s">
        <v>146</v>
      </c>
      <c r="AU149" s="22" t="s">
        <v>82</v>
      </c>
      <c r="AY149" s="22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150</v>
      </c>
      <c r="BM149" s="22" t="s">
        <v>525</v>
      </c>
    </row>
    <row r="150" s="11" customFormat="1">
      <c r="B150" s="231"/>
      <c r="C150" s="232"/>
      <c r="D150" s="233" t="s">
        <v>163</v>
      </c>
      <c r="E150" s="234" t="s">
        <v>22</v>
      </c>
      <c r="F150" s="235" t="s">
        <v>838</v>
      </c>
      <c r="G150" s="232"/>
      <c r="H150" s="236">
        <v>606.36400000000003</v>
      </c>
      <c r="I150" s="237"/>
      <c r="J150" s="232"/>
      <c r="K150" s="232"/>
      <c r="L150" s="238"/>
      <c r="M150" s="239"/>
      <c r="N150" s="240"/>
      <c r="O150" s="240"/>
      <c r="P150" s="240"/>
      <c r="Q150" s="240"/>
      <c r="R150" s="240"/>
      <c r="S150" s="240"/>
      <c r="T150" s="241"/>
      <c r="AT150" s="242" t="s">
        <v>163</v>
      </c>
      <c r="AU150" s="242" t="s">
        <v>82</v>
      </c>
      <c r="AV150" s="11" t="s">
        <v>82</v>
      </c>
      <c r="AW150" s="11" t="s">
        <v>37</v>
      </c>
      <c r="AX150" s="11" t="s">
        <v>24</v>
      </c>
      <c r="AY150" s="242" t="s">
        <v>144</v>
      </c>
    </row>
    <row r="151" s="1" customFormat="1" ht="25.5" customHeight="1">
      <c r="B151" s="44"/>
      <c r="C151" s="219" t="s">
        <v>527</v>
      </c>
      <c r="D151" s="219" t="s">
        <v>146</v>
      </c>
      <c r="E151" s="220" t="s">
        <v>528</v>
      </c>
      <c r="F151" s="221" t="s">
        <v>529</v>
      </c>
      <c r="G151" s="222" t="s">
        <v>248</v>
      </c>
      <c r="H151" s="223">
        <v>44.225999999999999</v>
      </c>
      <c r="I151" s="224"/>
      <c r="J151" s="225">
        <f>ROUND(I151*H151,2)</f>
        <v>0</v>
      </c>
      <c r="K151" s="221" t="s">
        <v>156</v>
      </c>
      <c r="L151" s="70"/>
      <c r="M151" s="226" t="s">
        <v>22</v>
      </c>
      <c r="N151" s="227" t="s">
        <v>44</v>
      </c>
      <c r="O151" s="45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AR151" s="22" t="s">
        <v>150</v>
      </c>
      <c r="AT151" s="22" t="s">
        <v>146</v>
      </c>
      <c r="AU151" s="22" t="s">
        <v>82</v>
      </c>
      <c r="AY151" s="22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150</v>
      </c>
      <c r="BM151" s="22" t="s">
        <v>530</v>
      </c>
    </row>
    <row r="152" s="11" customFormat="1">
      <c r="B152" s="231"/>
      <c r="C152" s="232"/>
      <c r="D152" s="233" t="s">
        <v>163</v>
      </c>
      <c r="E152" s="234" t="s">
        <v>22</v>
      </c>
      <c r="F152" s="235" t="s">
        <v>839</v>
      </c>
      <c r="G152" s="232"/>
      <c r="H152" s="236">
        <v>44.225999999999999</v>
      </c>
      <c r="I152" s="237"/>
      <c r="J152" s="232"/>
      <c r="K152" s="232"/>
      <c r="L152" s="238"/>
      <c r="M152" s="239"/>
      <c r="N152" s="240"/>
      <c r="O152" s="240"/>
      <c r="P152" s="240"/>
      <c r="Q152" s="240"/>
      <c r="R152" s="240"/>
      <c r="S152" s="240"/>
      <c r="T152" s="241"/>
      <c r="AT152" s="242" t="s">
        <v>163</v>
      </c>
      <c r="AU152" s="242" t="s">
        <v>82</v>
      </c>
      <c r="AV152" s="11" t="s">
        <v>82</v>
      </c>
      <c r="AW152" s="11" t="s">
        <v>37</v>
      </c>
      <c r="AX152" s="11" t="s">
        <v>24</v>
      </c>
      <c r="AY152" s="242" t="s">
        <v>144</v>
      </c>
    </row>
    <row r="153" s="1" customFormat="1" ht="25.5" customHeight="1">
      <c r="B153" s="44"/>
      <c r="C153" s="219" t="s">
        <v>532</v>
      </c>
      <c r="D153" s="219" t="s">
        <v>146</v>
      </c>
      <c r="E153" s="220" t="s">
        <v>533</v>
      </c>
      <c r="F153" s="221" t="s">
        <v>524</v>
      </c>
      <c r="G153" s="222" t="s">
        <v>248</v>
      </c>
      <c r="H153" s="223">
        <v>972.97199999999998</v>
      </c>
      <c r="I153" s="224"/>
      <c r="J153" s="225">
        <f>ROUND(I153*H153,2)</f>
        <v>0</v>
      </c>
      <c r="K153" s="221" t="s">
        <v>156</v>
      </c>
      <c r="L153" s="70"/>
      <c r="M153" s="226" t="s">
        <v>22</v>
      </c>
      <c r="N153" s="227" t="s">
        <v>44</v>
      </c>
      <c r="O153" s="45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AR153" s="22" t="s">
        <v>150</v>
      </c>
      <c r="AT153" s="22" t="s">
        <v>146</v>
      </c>
      <c r="AU153" s="22" t="s">
        <v>82</v>
      </c>
      <c r="AY153" s="22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150</v>
      </c>
      <c r="BM153" s="22" t="s">
        <v>534</v>
      </c>
    </row>
    <row r="154" s="11" customFormat="1">
      <c r="B154" s="231"/>
      <c r="C154" s="232"/>
      <c r="D154" s="233" t="s">
        <v>163</v>
      </c>
      <c r="E154" s="234" t="s">
        <v>22</v>
      </c>
      <c r="F154" s="235" t="s">
        <v>840</v>
      </c>
      <c r="G154" s="232"/>
      <c r="H154" s="236">
        <v>972.97199999999998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AT154" s="242" t="s">
        <v>163</v>
      </c>
      <c r="AU154" s="242" t="s">
        <v>82</v>
      </c>
      <c r="AV154" s="11" t="s">
        <v>82</v>
      </c>
      <c r="AW154" s="11" t="s">
        <v>37</v>
      </c>
      <c r="AX154" s="11" t="s">
        <v>24</v>
      </c>
      <c r="AY154" s="242" t="s">
        <v>144</v>
      </c>
    </row>
    <row r="155" s="1" customFormat="1" ht="16.5" customHeight="1">
      <c r="B155" s="44"/>
      <c r="C155" s="219" t="s">
        <v>536</v>
      </c>
      <c r="D155" s="219" t="s">
        <v>146</v>
      </c>
      <c r="E155" s="220" t="s">
        <v>537</v>
      </c>
      <c r="F155" s="221" t="s">
        <v>538</v>
      </c>
      <c r="G155" s="222" t="s">
        <v>248</v>
      </c>
      <c r="H155" s="223">
        <v>30.893999999999998</v>
      </c>
      <c r="I155" s="224"/>
      <c r="J155" s="225">
        <f>ROUND(I155*H155,2)</f>
        <v>0</v>
      </c>
      <c r="K155" s="221" t="s">
        <v>156</v>
      </c>
      <c r="L155" s="70"/>
      <c r="M155" s="226" t="s">
        <v>22</v>
      </c>
      <c r="N155" s="227" t="s">
        <v>44</v>
      </c>
      <c r="O155" s="45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AR155" s="22" t="s">
        <v>150</v>
      </c>
      <c r="AT155" s="22" t="s">
        <v>146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539</v>
      </c>
    </row>
    <row r="156" s="11" customFormat="1">
      <c r="B156" s="231"/>
      <c r="C156" s="232"/>
      <c r="D156" s="233" t="s">
        <v>163</v>
      </c>
      <c r="E156" s="234" t="s">
        <v>22</v>
      </c>
      <c r="F156" s="235" t="s">
        <v>841</v>
      </c>
      <c r="G156" s="232"/>
      <c r="H156" s="236">
        <v>30.893999999999998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AT156" s="242" t="s">
        <v>163</v>
      </c>
      <c r="AU156" s="242" t="s">
        <v>82</v>
      </c>
      <c r="AV156" s="11" t="s">
        <v>82</v>
      </c>
      <c r="AW156" s="11" t="s">
        <v>37</v>
      </c>
      <c r="AX156" s="11" t="s">
        <v>24</v>
      </c>
      <c r="AY156" s="242" t="s">
        <v>144</v>
      </c>
    </row>
    <row r="157" s="1" customFormat="1" ht="25.5" customHeight="1">
      <c r="B157" s="44"/>
      <c r="C157" s="219" t="s">
        <v>541</v>
      </c>
      <c r="D157" s="219" t="s">
        <v>146</v>
      </c>
      <c r="E157" s="220" t="s">
        <v>542</v>
      </c>
      <c r="F157" s="221" t="s">
        <v>543</v>
      </c>
      <c r="G157" s="222" t="s">
        <v>248</v>
      </c>
      <c r="H157" s="223">
        <v>13.332000000000001</v>
      </c>
      <c r="I157" s="224"/>
      <c r="J157" s="225">
        <f>ROUND(I157*H157,2)</f>
        <v>0</v>
      </c>
      <c r="K157" s="221" t="s">
        <v>156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AR157" s="22" t="s">
        <v>150</v>
      </c>
      <c r="AT157" s="22" t="s">
        <v>146</v>
      </c>
      <c r="AU157" s="22" t="s">
        <v>82</v>
      </c>
      <c r="AY157" s="22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150</v>
      </c>
      <c r="BM157" s="22" t="s">
        <v>544</v>
      </c>
    </row>
    <row r="158" s="11" customFormat="1">
      <c r="B158" s="231"/>
      <c r="C158" s="232"/>
      <c r="D158" s="233" t="s">
        <v>163</v>
      </c>
      <c r="E158" s="234" t="s">
        <v>22</v>
      </c>
      <c r="F158" s="235" t="s">
        <v>842</v>
      </c>
      <c r="G158" s="232"/>
      <c r="H158" s="236">
        <v>13.332000000000001</v>
      </c>
      <c r="I158" s="237"/>
      <c r="J158" s="232"/>
      <c r="K158" s="232"/>
      <c r="L158" s="238"/>
      <c r="M158" s="239"/>
      <c r="N158" s="240"/>
      <c r="O158" s="240"/>
      <c r="P158" s="240"/>
      <c r="Q158" s="240"/>
      <c r="R158" s="240"/>
      <c r="S158" s="240"/>
      <c r="T158" s="241"/>
      <c r="AT158" s="242" t="s">
        <v>163</v>
      </c>
      <c r="AU158" s="242" t="s">
        <v>82</v>
      </c>
      <c r="AV158" s="11" t="s">
        <v>82</v>
      </c>
      <c r="AW158" s="11" t="s">
        <v>37</v>
      </c>
      <c r="AX158" s="11" t="s">
        <v>24</v>
      </c>
      <c r="AY158" s="242" t="s">
        <v>144</v>
      </c>
    </row>
    <row r="159" s="1" customFormat="1" ht="16.5" customHeight="1">
      <c r="B159" s="44"/>
      <c r="C159" s="219" t="s">
        <v>546</v>
      </c>
      <c r="D159" s="219" t="s">
        <v>146</v>
      </c>
      <c r="E159" s="220" t="s">
        <v>547</v>
      </c>
      <c r="F159" s="221" t="s">
        <v>548</v>
      </c>
      <c r="G159" s="222" t="s">
        <v>248</v>
      </c>
      <c r="H159" s="223">
        <v>27.562000000000001</v>
      </c>
      <c r="I159" s="224"/>
      <c r="J159" s="225">
        <f>ROUND(I159*H159,2)</f>
        <v>0</v>
      </c>
      <c r="K159" s="221" t="s">
        <v>156</v>
      </c>
      <c r="L159" s="70"/>
      <c r="M159" s="226" t="s">
        <v>22</v>
      </c>
      <c r="N159" s="227" t="s">
        <v>44</v>
      </c>
      <c r="O159" s="45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AR159" s="22" t="s">
        <v>150</v>
      </c>
      <c r="AT159" s="22" t="s">
        <v>146</v>
      </c>
      <c r="AU159" s="22" t="s">
        <v>82</v>
      </c>
      <c r="AY159" s="22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150</v>
      </c>
      <c r="BM159" s="22" t="s">
        <v>549</v>
      </c>
    </row>
    <row r="160" s="11" customFormat="1">
      <c r="B160" s="231"/>
      <c r="C160" s="232"/>
      <c r="D160" s="233" t="s">
        <v>163</v>
      </c>
      <c r="E160" s="234" t="s">
        <v>22</v>
      </c>
      <c r="F160" s="235" t="s">
        <v>843</v>
      </c>
      <c r="G160" s="232"/>
      <c r="H160" s="236">
        <v>27.562000000000001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AT160" s="242" t="s">
        <v>163</v>
      </c>
      <c r="AU160" s="242" t="s">
        <v>82</v>
      </c>
      <c r="AV160" s="11" t="s">
        <v>82</v>
      </c>
      <c r="AW160" s="11" t="s">
        <v>37</v>
      </c>
      <c r="AX160" s="11" t="s">
        <v>24</v>
      </c>
      <c r="AY160" s="242" t="s">
        <v>144</v>
      </c>
    </row>
    <row r="161" s="10" customFormat="1" ht="29.88" customHeight="1">
      <c r="B161" s="203"/>
      <c r="C161" s="204"/>
      <c r="D161" s="205" t="s">
        <v>72</v>
      </c>
      <c r="E161" s="217" t="s">
        <v>551</v>
      </c>
      <c r="F161" s="217" t="s">
        <v>552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P162</f>
        <v>0</v>
      </c>
      <c r="Q161" s="211"/>
      <c r="R161" s="212">
        <f>R162</f>
        <v>0</v>
      </c>
      <c r="S161" s="211"/>
      <c r="T161" s="213">
        <f>T162</f>
        <v>0</v>
      </c>
      <c r="AR161" s="214" t="s">
        <v>24</v>
      </c>
      <c r="AT161" s="215" t="s">
        <v>72</v>
      </c>
      <c r="AU161" s="215" t="s">
        <v>24</v>
      </c>
      <c r="AY161" s="214" t="s">
        <v>144</v>
      </c>
      <c r="BK161" s="216">
        <f>BK162</f>
        <v>0</v>
      </c>
    </row>
    <row r="162" s="1" customFormat="1" ht="25.5" customHeight="1">
      <c r="B162" s="44"/>
      <c r="C162" s="219" t="s">
        <v>553</v>
      </c>
      <c r="D162" s="219" t="s">
        <v>146</v>
      </c>
      <c r="E162" s="220" t="s">
        <v>554</v>
      </c>
      <c r="F162" s="221" t="s">
        <v>555</v>
      </c>
      <c r="G162" s="222" t="s">
        <v>248</v>
      </c>
      <c r="H162" s="223">
        <v>56.893000000000001</v>
      </c>
      <c r="I162" s="224"/>
      <c r="J162" s="225">
        <f>ROUND(I162*H162,2)</f>
        <v>0</v>
      </c>
      <c r="K162" s="221" t="s">
        <v>156</v>
      </c>
      <c r="L162" s="70"/>
      <c r="M162" s="226" t="s">
        <v>22</v>
      </c>
      <c r="N162" s="264" t="s">
        <v>44</v>
      </c>
      <c r="O162" s="265"/>
      <c r="P162" s="266">
        <f>O162*H162</f>
        <v>0</v>
      </c>
      <c r="Q162" s="266">
        <v>0</v>
      </c>
      <c r="R162" s="266">
        <f>Q162*H162</f>
        <v>0</v>
      </c>
      <c r="S162" s="266">
        <v>0</v>
      </c>
      <c r="T162" s="267">
        <f>S162*H162</f>
        <v>0</v>
      </c>
      <c r="AR162" s="22" t="s">
        <v>150</v>
      </c>
      <c r="AT162" s="22" t="s">
        <v>146</v>
      </c>
      <c r="AU162" s="22" t="s">
        <v>82</v>
      </c>
      <c r="AY162" s="22" t="s">
        <v>144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150</v>
      </c>
      <c r="BM162" s="22" t="s">
        <v>556</v>
      </c>
    </row>
    <row r="163" s="1" customFormat="1" ht="6.96" customHeight="1">
      <c r="B163" s="65"/>
      <c r="C163" s="66"/>
      <c r="D163" s="66"/>
      <c r="E163" s="66"/>
      <c r="F163" s="66"/>
      <c r="G163" s="66"/>
      <c r="H163" s="66"/>
      <c r="I163" s="164"/>
      <c r="J163" s="66"/>
      <c r="K163" s="66"/>
      <c r="L163" s="70"/>
    </row>
  </sheetData>
  <sheetProtection sheet="1" autoFilter="0" formatColumns="0" formatRows="0" objects="1" scenarios="1" spinCount="100000" saltValue="gYJy9W5bSRKQD8Uxlu9SbKJfyqeKUVr81YEEdf4iNdAtrytcYJUJaLDpOSXw22rQnTjX9HQP/QeCKlMc0UEpCg==" hashValue="NG+tXg68IPiIor1ZLXgDO246RqX+iRKmOb4P7cEYmRn/4mGTB4rtg7CQv0avx736Lj66nKX3ecJ6cl/fh2NYBA==" algorithmName="SHA-512" password="CC35"/>
  <autoFilter ref="C81:K162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94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844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ROUND(J82,2)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ROUND(SUM(BE82:BE155), 2)</f>
        <v>0</v>
      </c>
      <c r="G30" s="45"/>
      <c r="H30" s="45"/>
      <c r="I30" s="156">
        <v>0.20999999999999999</v>
      </c>
      <c r="J30" s="155">
        <f>ROUND(ROUND((SUM(BE82:BE155)),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ROUND(SUM(BF82:BF155), 2)</f>
        <v>0</v>
      </c>
      <c r="G31" s="45"/>
      <c r="H31" s="45"/>
      <c r="I31" s="156">
        <v>0.14999999999999999</v>
      </c>
      <c r="J31" s="155">
        <f>ROUND(ROUND((SUM(BF82:BF155)),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ROUND(SUM(BG82:BG155),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ROUND(SUM(BH82:BH155),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ROUND(SUM(BI82:BI155),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TRASA4-ČÁST -  Komunikace a terénní úpravy část úseku S4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J82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J83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J84</f>
        <v>0</v>
      </c>
      <c r="K58" s="188"/>
    </row>
    <row r="59" s="8" customFormat="1" ht="19.92" customHeight="1">
      <c r="B59" s="182"/>
      <c r="C59" s="183"/>
      <c r="D59" s="184" t="s">
        <v>123</v>
      </c>
      <c r="E59" s="185"/>
      <c r="F59" s="185"/>
      <c r="G59" s="185"/>
      <c r="H59" s="185"/>
      <c r="I59" s="186"/>
      <c r="J59" s="187">
        <f>J105</f>
        <v>0</v>
      </c>
      <c r="K59" s="188"/>
    </row>
    <row r="60" s="8" customFormat="1" ht="19.92" customHeight="1">
      <c r="B60" s="182"/>
      <c r="C60" s="183"/>
      <c r="D60" s="184" t="s">
        <v>125</v>
      </c>
      <c r="E60" s="185"/>
      <c r="F60" s="185"/>
      <c r="G60" s="185"/>
      <c r="H60" s="185"/>
      <c r="I60" s="186"/>
      <c r="J60" s="187">
        <f>J124</f>
        <v>0</v>
      </c>
      <c r="K60" s="188"/>
    </row>
    <row r="61" s="8" customFormat="1" ht="19.92" customHeight="1">
      <c r="B61" s="182"/>
      <c r="C61" s="183"/>
      <c r="D61" s="184" t="s">
        <v>126</v>
      </c>
      <c r="E61" s="185"/>
      <c r="F61" s="185"/>
      <c r="G61" s="185"/>
      <c r="H61" s="185"/>
      <c r="I61" s="186"/>
      <c r="J61" s="187">
        <f>J139</f>
        <v>0</v>
      </c>
      <c r="K61" s="188"/>
    </row>
    <row r="62" s="8" customFormat="1" ht="19.92" customHeight="1">
      <c r="B62" s="182"/>
      <c r="C62" s="183"/>
      <c r="D62" s="184" t="s">
        <v>127</v>
      </c>
      <c r="E62" s="185"/>
      <c r="F62" s="185"/>
      <c r="G62" s="185"/>
      <c r="H62" s="185"/>
      <c r="I62" s="186"/>
      <c r="J62" s="187">
        <f>J154</f>
        <v>0</v>
      </c>
      <c r="K62" s="188"/>
    </row>
    <row r="63" s="1" customFormat="1" ht="21.84" customHeight="1">
      <c r="B63" s="44"/>
      <c r="C63" s="45"/>
      <c r="D63" s="45"/>
      <c r="E63" s="45"/>
      <c r="F63" s="45"/>
      <c r="G63" s="45"/>
      <c r="H63" s="45"/>
      <c r="I63" s="142"/>
      <c r="J63" s="45"/>
      <c r="K63" s="49"/>
    </row>
    <row r="64" s="1" customFormat="1" ht="6.96" customHeight="1">
      <c r="B64" s="65"/>
      <c r="C64" s="66"/>
      <c r="D64" s="66"/>
      <c r="E64" s="66"/>
      <c r="F64" s="66"/>
      <c r="G64" s="66"/>
      <c r="H64" s="66"/>
      <c r="I64" s="164"/>
      <c r="J64" s="66"/>
      <c r="K64" s="67"/>
    </row>
    <row r="68" s="1" customFormat="1" ht="6.96" customHeight="1">
      <c r="B68" s="68"/>
      <c r="C68" s="69"/>
      <c r="D68" s="69"/>
      <c r="E68" s="69"/>
      <c r="F68" s="69"/>
      <c r="G68" s="69"/>
      <c r="H68" s="69"/>
      <c r="I68" s="167"/>
      <c r="J68" s="69"/>
      <c r="K68" s="69"/>
      <c r="L68" s="70"/>
    </row>
    <row r="69" s="1" customFormat="1" ht="36.96" customHeight="1">
      <c r="B69" s="44"/>
      <c r="C69" s="71" t="s">
        <v>128</v>
      </c>
      <c r="D69" s="72"/>
      <c r="E69" s="72"/>
      <c r="F69" s="72"/>
      <c r="G69" s="72"/>
      <c r="H69" s="72"/>
      <c r="I69" s="189"/>
      <c r="J69" s="72"/>
      <c r="K69" s="72"/>
      <c r="L69" s="70"/>
    </row>
    <row r="70" s="1" customFormat="1" ht="6.96" customHeight="1">
      <c r="B70" s="44"/>
      <c r="C70" s="72"/>
      <c r="D70" s="72"/>
      <c r="E70" s="72"/>
      <c r="F70" s="72"/>
      <c r="G70" s="72"/>
      <c r="H70" s="72"/>
      <c r="I70" s="189"/>
      <c r="J70" s="72"/>
      <c r="K70" s="72"/>
      <c r="L70" s="70"/>
    </row>
    <row r="71" s="1" customFormat="1" ht="14.4" customHeight="1">
      <c r="B71" s="44"/>
      <c r="C71" s="74" t="s">
        <v>18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16.5" customHeight="1">
      <c r="B72" s="44"/>
      <c r="C72" s="72"/>
      <c r="D72" s="72"/>
      <c r="E72" s="190" t="str">
        <f>E7</f>
        <v>Komunikace pro chodce</v>
      </c>
      <c r="F72" s="74"/>
      <c r="G72" s="74"/>
      <c r="H72" s="74"/>
      <c r="I72" s="189"/>
      <c r="J72" s="72"/>
      <c r="K72" s="72"/>
      <c r="L72" s="70"/>
    </row>
    <row r="73" s="1" customFormat="1" ht="14.4" customHeight="1">
      <c r="B73" s="44"/>
      <c r="C73" s="74" t="s">
        <v>113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7.25" customHeight="1">
      <c r="B74" s="44"/>
      <c r="C74" s="72"/>
      <c r="D74" s="72"/>
      <c r="E74" s="80" t="str">
        <f>E9</f>
        <v xml:space="preserve">TRASA4-ČÁST -  Komunikace a terénní úpravy část úseku S4</v>
      </c>
      <c r="F74" s="72"/>
      <c r="G74" s="72"/>
      <c r="H74" s="72"/>
      <c r="I74" s="189"/>
      <c r="J74" s="72"/>
      <c r="K74" s="72"/>
      <c r="L74" s="70"/>
    </row>
    <row r="75" s="1" customFormat="1" ht="6.96" customHeight="1">
      <c r="B75" s="44"/>
      <c r="C75" s="72"/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8" customHeight="1">
      <c r="B76" s="44"/>
      <c r="C76" s="74" t="s">
        <v>25</v>
      </c>
      <c r="D76" s="72"/>
      <c r="E76" s="72"/>
      <c r="F76" s="191" t="str">
        <f>F12</f>
        <v xml:space="preserve"> </v>
      </c>
      <c r="G76" s="72"/>
      <c r="H76" s="72"/>
      <c r="I76" s="192" t="s">
        <v>27</v>
      </c>
      <c r="J76" s="83" t="str">
        <f>IF(J12="","",J12)</f>
        <v>18. 12. 2017</v>
      </c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>
      <c r="B78" s="44"/>
      <c r="C78" s="74" t="s">
        <v>31</v>
      </c>
      <c r="D78" s="72"/>
      <c r="E78" s="72"/>
      <c r="F78" s="191" t="str">
        <f>E15</f>
        <v xml:space="preserve"> </v>
      </c>
      <c r="G78" s="72"/>
      <c r="H78" s="72"/>
      <c r="I78" s="192" t="s">
        <v>36</v>
      </c>
      <c r="J78" s="191" t="str">
        <f>E21</f>
        <v xml:space="preserve"> </v>
      </c>
      <c r="K78" s="72"/>
      <c r="L78" s="70"/>
    </row>
    <row r="79" s="1" customFormat="1" ht="14.4" customHeight="1">
      <c r="B79" s="44"/>
      <c r="C79" s="74" t="s">
        <v>34</v>
      </c>
      <c r="D79" s="72"/>
      <c r="E79" s="72"/>
      <c r="F79" s="191" t="str">
        <f>IF(E18="","",E18)</f>
        <v/>
      </c>
      <c r="G79" s="72"/>
      <c r="H79" s="72"/>
      <c r="I79" s="189"/>
      <c r="J79" s="72"/>
      <c r="K79" s="72"/>
      <c r="L79" s="70"/>
    </row>
    <row r="80" s="1" customFormat="1" ht="10.32" customHeight="1">
      <c r="B80" s="44"/>
      <c r="C80" s="72"/>
      <c r="D80" s="72"/>
      <c r="E80" s="72"/>
      <c r="F80" s="72"/>
      <c r="G80" s="72"/>
      <c r="H80" s="72"/>
      <c r="I80" s="189"/>
      <c r="J80" s="72"/>
      <c r="K80" s="72"/>
      <c r="L80" s="70"/>
    </row>
    <row r="81" s="9" customFormat="1" ht="29.28" customHeight="1">
      <c r="B81" s="193"/>
      <c r="C81" s="194" t="s">
        <v>129</v>
      </c>
      <c r="D81" s="195" t="s">
        <v>58</v>
      </c>
      <c r="E81" s="195" t="s">
        <v>54</v>
      </c>
      <c r="F81" s="195" t="s">
        <v>130</v>
      </c>
      <c r="G81" s="195" t="s">
        <v>131</v>
      </c>
      <c r="H81" s="195" t="s">
        <v>132</v>
      </c>
      <c r="I81" s="196" t="s">
        <v>133</v>
      </c>
      <c r="J81" s="195" t="s">
        <v>117</v>
      </c>
      <c r="K81" s="197" t="s">
        <v>134</v>
      </c>
      <c r="L81" s="198"/>
      <c r="M81" s="100" t="s">
        <v>135</v>
      </c>
      <c r="N81" s="101" t="s">
        <v>43</v>
      </c>
      <c r="O81" s="101" t="s">
        <v>136</v>
      </c>
      <c r="P81" s="101" t="s">
        <v>137</v>
      </c>
      <c r="Q81" s="101" t="s">
        <v>138</v>
      </c>
      <c r="R81" s="101" t="s">
        <v>139</v>
      </c>
      <c r="S81" s="101" t="s">
        <v>140</v>
      </c>
      <c r="T81" s="102" t="s">
        <v>141</v>
      </c>
    </row>
    <row r="82" s="1" customFormat="1" ht="29.28" customHeight="1">
      <c r="B82" s="44"/>
      <c r="C82" s="106" t="s">
        <v>118</v>
      </c>
      <c r="D82" s="72"/>
      <c r="E82" s="72"/>
      <c r="F82" s="72"/>
      <c r="G82" s="72"/>
      <c r="H82" s="72"/>
      <c r="I82" s="189"/>
      <c r="J82" s="199">
        <f>BK82</f>
        <v>0</v>
      </c>
      <c r="K82" s="72"/>
      <c r="L82" s="70"/>
      <c r="M82" s="103"/>
      <c r="N82" s="104"/>
      <c r="O82" s="104"/>
      <c r="P82" s="200">
        <f>P83</f>
        <v>0</v>
      </c>
      <c r="Q82" s="104"/>
      <c r="R82" s="200">
        <f>R83</f>
        <v>6.4052085000000005</v>
      </c>
      <c r="S82" s="104"/>
      <c r="T82" s="201">
        <f>T83</f>
        <v>10.980079999999999</v>
      </c>
      <c r="AT82" s="22" t="s">
        <v>72</v>
      </c>
      <c r="AU82" s="22" t="s">
        <v>119</v>
      </c>
      <c r="BK82" s="202">
        <f>BK83</f>
        <v>0</v>
      </c>
    </row>
    <row r="83" s="10" customFormat="1" ht="37.44" customHeight="1">
      <c r="B83" s="203"/>
      <c r="C83" s="204"/>
      <c r="D83" s="205" t="s">
        <v>72</v>
      </c>
      <c r="E83" s="206" t="s">
        <v>142</v>
      </c>
      <c r="F83" s="206" t="s">
        <v>143</v>
      </c>
      <c r="G83" s="204"/>
      <c r="H83" s="204"/>
      <c r="I83" s="207"/>
      <c r="J83" s="208">
        <f>BK83</f>
        <v>0</v>
      </c>
      <c r="K83" s="204"/>
      <c r="L83" s="209"/>
      <c r="M83" s="210"/>
      <c r="N83" s="211"/>
      <c r="O83" s="211"/>
      <c r="P83" s="212">
        <f>P84+P105+P124+P139+P154</f>
        <v>0</v>
      </c>
      <c r="Q83" s="211"/>
      <c r="R83" s="212">
        <f>R84+R105+R124+R139+R154</f>
        <v>6.4052085000000005</v>
      </c>
      <c r="S83" s="211"/>
      <c r="T83" s="213">
        <f>T84+T105+T124+T139+T154</f>
        <v>10.980079999999999</v>
      </c>
      <c r="AR83" s="214" t="s">
        <v>24</v>
      </c>
      <c r="AT83" s="215" t="s">
        <v>72</v>
      </c>
      <c r="AU83" s="215" t="s">
        <v>73</v>
      </c>
      <c r="AY83" s="214" t="s">
        <v>144</v>
      </c>
      <c r="BK83" s="216">
        <f>BK84+BK105+BK124+BK139+BK154</f>
        <v>0</v>
      </c>
    </row>
    <row r="84" s="10" customFormat="1" ht="19.92" customHeight="1">
      <c r="B84" s="203"/>
      <c r="C84" s="204"/>
      <c r="D84" s="205" t="s">
        <v>72</v>
      </c>
      <c r="E84" s="217" t="s">
        <v>24</v>
      </c>
      <c r="F84" s="217" t="s">
        <v>145</v>
      </c>
      <c r="G84" s="204"/>
      <c r="H84" s="204"/>
      <c r="I84" s="207"/>
      <c r="J84" s="218">
        <f>BK84</f>
        <v>0</v>
      </c>
      <c r="K84" s="204"/>
      <c r="L84" s="209"/>
      <c r="M84" s="210"/>
      <c r="N84" s="211"/>
      <c r="O84" s="211"/>
      <c r="P84" s="212">
        <f>SUM(P85:P104)</f>
        <v>0</v>
      </c>
      <c r="Q84" s="211"/>
      <c r="R84" s="212">
        <f>SUM(R85:R104)</f>
        <v>0</v>
      </c>
      <c r="S84" s="211"/>
      <c r="T84" s="213">
        <f>SUM(T85:T104)</f>
        <v>10.980079999999999</v>
      </c>
      <c r="AR84" s="214" t="s">
        <v>24</v>
      </c>
      <c r="AT84" s="215" t="s">
        <v>72</v>
      </c>
      <c r="AU84" s="215" t="s">
        <v>24</v>
      </c>
      <c r="AY84" s="214" t="s">
        <v>144</v>
      </c>
      <c r="BK84" s="216">
        <f>SUM(BK85:BK104)</f>
        <v>0</v>
      </c>
    </row>
    <row r="85" s="1" customFormat="1" ht="51" customHeight="1">
      <c r="B85" s="44"/>
      <c r="C85" s="219" t="s">
        <v>431</v>
      </c>
      <c r="D85" s="219" t="s">
        <v>146</v>
      </c>
      <c r="E85" s="220" t="s">
        <v>565</v>
      </c>
      <c r="F85" s="221" t="s">
        <v>566</v>
      </c>
      <c r="G85" s="222" t="s">
        <v>155</v>
      </c>
      <c r="H85" s="223">
        <v>15.44</v>
      </c>
      <c r="I85" s="224"/>
      <c r="J85" s="225">
        <f>ROUND(I85*H85,2)</f>
        <v>0</v>
      </c>
      <c r="K85" s="221" t="s">
        <v>161</v>
      </c>
      <c r="L85" s="70"/>
      <c r="M85" s="226" t="s">
        <v>22</v>
      </c>
      <c r="N85" s="227" t="s">
        <v>44</v>
      </c>
      <c r="O85" s="45"/>
      <c r="P85" s="228">
        <f>O85*H85</f>
        <v>0</v>
      </c>
      <c r="Q85" s="228">
        <v>0</v>
      </c>
      <c r="R85" s="228">
        <f>Q85*H85</f>
        <v>0</v>
      </c>
      <c r="S85" s="228">
        <v>0.26000000000000001</v>
      </c>
      <c r="T85" s="229">
        <f>S85*H85</f>
        <v>4.0144000000000002</v>
      </c>
      <c r="AR85" s="22" t="s">
        <v>150</v>
      </c>
      <c r="AT85" s="22" t="s">
        <v>146</v>
      </c>
      <c r="AU85" s="22" t="s">
        <v>82</v>
      </c>
      <c r="AY85" s="22" t="s">
        <v>144</v>
      </c>
      <c r="BE85" s="230">
        <f>IF(N85="základní",J85,0)</f>
        <v>0</v>
      </c>
      <c r="BF85" s="230">
        <f>IF(N85="snížená",J85,0)</f>
        <v>0</v>
      </c>
      <c r="BG85" s="230">
        <f>IF(N85="zákl. přenesená",J85,0)</f>
        <v>0</v>
      </c>
      <c r="BH85" s="230">
        <f>IF(N85="sníž. přenesená",J85,0)</f>
        <v>0</v>
      </c>
      <c r="BI85" s="230">
        <f>IF(N85="nulová",J85,0)</f>
        <v>0</v>
      </c>
      <c r="BJ85" s="22" t="s">
        <v>24</v>
      </c>
      <c r="BK85" s="230">
        <f>ROUND(I85*H85,2)</f>
        <v>0</v>
      </c>
      <c r="BL85" s="22" t="s">
        <v>150</v>
      </c>
      <c r="BM85" s="22" t="s">
        <v>845</v>
      </c>
    </row>
    <row r="86" s="11" customFormat="1">
      <c r="B86" s="231"/>
      <c r="C86" s="232"/>
      <c r="D86" s="233" t="s">
        <v>163</v>
      </c>
      <c r="E86" s="234" t="s">
        <v>22</v>
      </c>
      <c r="F86" s="235" t="s">
        <v>846</v>
      </c>
      <c r="G86" s="232"/>
      <c r="H86" s="236">
        <v>15.44</v>
      </c>
      <c r="I86" s="237"/>
      <c r="J86" s="232"/>
      <c r="K86" s="232"/>
      <c r="L86" s="238"/>
      <c r="M86" s="239"/>
      <c r="N86" s="240"/>
      <c r="O86" s="240"/>
      <c r="P86" s="240"/>
      <c r="Q86" s="240"/>
      <c r="R86" s="240"/>
      <c r="S86" s="240"/>
      <c r="T86" s="241"/>
      <c r="AT86" s="242" t="s">
        <v>163</v>
      </c>
      <c r="AU86" s="242" t="s">
        <v>82</v>
      </c>
      <c r="AV86" s="11" t="s">
        <v>82</v>
      </c>
      <c r="AW86" s="11" t="s">
        <v>37</v>
      </c>
      <c r="AX86" s="11" t="s">
        <v>24</v>
      </c>
      <c r="AY86" s="242" t="s">
        <v>144</v>
      </c>
    </row>
    <row r="87" s="1" customFormat="1" ht="38.25" customHeight="1">
      <c r="B87" s="44"/>
      <c r="C87" s="219" t="s">
        <v>150</v>
      </c>
      <c r="D87" s="219" t="s">
        <v>146</v>
      </c>
      <c r="E87" s="220" t="s">
        <v>166</v>
      </c>
      <c r="F87" s="221" t="s">
        <v>167</v>
      </c>
      <c r="G87" s="222" t="s">
        <v>155</v>
      </c>
      <c r="H87" s="223">
        <v>15.44</v>
      </c>
      <c r="I87" s="224"/>
      <c r="J87" s="225">
        <f>ROUND(I87*H87,2)</f>
        <v>0</v>
      </c>
      <c r="K87" s="221" t="s">
        <v>156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0.16</v>
      </c>
      <c r="T87" s="229">
        <f>S87*H87</f>
        <v>2.4704000000000002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168</v>
      </c>
    </row>
    <row r="88" s="1" customFormat="1" ht="38.25" customHeight="1">
      <c r="B88" s="44"/>
      <c r="C88" s="219" t="s">
        <v>165</v>
      </c>
      <c r="D88" s="219" t="s">
        <v>146</v>
      </c>
      <c r="E88" s="220" t="s">
        <v>175</v>
      </c>
      <c r="F88" s="221" t="s">
        <v>176</v>
      </c>
      <c r="G88" s="222" t="s">
        <v>155</v>
      </c>
      <c r="H88" s="223">
        <v>5.0599999999999996</v>
      </c>
      <c r="I88" s="224"/>
      <c r="J88" s="225">
        <f>ROUND(I88*H88,2)</f>
        <v>0</v>
      </c>
      <c r="K88" s="221" t="s">
        <v>156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0.23499999999999999</v>
      </c>
      <c r="T88" s="229">
        <f>S88*H88</f>
        <v>1.1890999999999998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177</v>
      </c>
    </row>
    <row r="89" s="11" customFormat="1">
      <c r="B89" s="231"/>
      <c r="C89" s="232"/>
      <c r="D89" s="233" t="s">
        <v>163</v>
      </c>
      <c r="E89" s="234" t="s">
        <v>22</v>
      </c>
      <c r="F89" s="235" t="s">
        <v>847</v>
      </c>
      <c r="G89" s="232"/>
      <c r="H89" s="236">
        <v>5.0599999999999996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163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144</v>
      </c>
    </row>
    <row r="90" s="1" customFormat="1" ht="38.25" customHeight="1">
      <c r="B90" s="44"/>
      <c r="C90" s="219" t="s">
        <v>174</v>
      </c>
      <c r="D90" s="219" t="s">
        <v>146</v>
      </c>
      <c r="E90" s="220" t="s">
        <v>180</v>
      </c>
      <c r="F90" s="221" t="s">
        <v>181</v>
      </c>
      <c r="G90" s="222" t="s">
        <v>155</v>
      </c>
      <c r="H90" s="223">
        <v>7.2800000000000002</v>
      </c>
      <c r="I90" s="224"/>
      <c r="J90" s="225">
        <f>ROUND(I90*H90,2)</f>
        <v>0</v>
      </c>
      <c r="K90" s="221" t="s">
        <v>156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0.18099999999999999</v>
      </c>
      <c r="T90" s="229">
        <f>S90*H90</f>
        <v>1.31768</v>
      </c>
      <c r="AR90" s="22" t="s">
        <v>150</v>
      </c>
      <c r="AT90" s="22" t="s">
        <v>146</v>
      </c>
      <c r="AU90" s="22" t="s">
        <v>82</v>
      </c>
      <c r="AY90" s="22" t="s">
        <v>144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150</v>
      </c>
      <c r="BM90" s="22" t="s">
        <v>848</v>
      </c>
    </row>
    <row r="91" s="11" customFormat="1">
      <c r="B91" s="231"/>
      <c r="C91" s="232"/>
      <c r="D91" s="233" t="s">
        <v>163</v>
      </c>
      <c r="E91" s="234" t="s">
        <v>22</v>
      </c>
      <c r="F91" s="235" t="s">
        <v>849</v>
      </c>
      <c r="G91" s="232"/>
      <c r="H91" s="236">
        <v>7.2800000000000002</v>
      </c>
      <c r="I91" s="237"/>
      <c r="J91" s="232"/>
      <c r="K91" s="232"/>
      <c r="L91" s="238"/>
      <c r="M91" s="239"/>
      <c r="N91" s="240"/>
      <c r="O91" s="240"/>
      <c r="P91" s="240"/>
      <c r="Q91" s="240"/>
      <c r="R91" s="240"/>
      <c r="S91" s="240"/>
      <c r="T91" s="241"/>
      <c r="AT91" s="242" t="s">
        <v>163</v>
      </c>
      <c r="AU91" s="242" t="s">
        <v>82</v>
      </c>
      <c r="AV91" s="11" t="s">
        <v>82</v>
      </c>
      <c r="AW91" s="11" t="s">
        <v>37</v>
      </c>
      <c r="AX91" s="11" t="s">
        <v>24</v>
      </c>
      <c r="AY91" s="242" t="s">
        <v>144</v>
      </c>
    </row>
    <row r="92" s="1" customFormat="1" ht="38.25" customHeight="1">
      <c r="B92" s="44"/>
      <c r="C92" s="219" t="s">
        <v>210</v>
      </c>
      <c r="D92" s="219" t="s">
        <v>146</v>
      </c>
      <c r="E92" s="220" t="s">
        <v>185</v>
      </c>
      <c r="F92" s="221" t="s">
        <v>186</v>
      </c>
      <c r="G92" s="222" t="s">
        <v>149</v>
      </c>
      <c r="H92" s="223">
        <v>9.6999999999999993</v>
      </c>
      <c r="I92" s="224"/>
      <c r="J92" s="225">
        <f>ROUND(I92*H92,2)</f>
        <v>0</v>
      </c>
      <c r="K92" s="221" t="s">
        <v>156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0.20499999999999999</v>
      </c>
      <c r="T92" s="229">
        <f>S92*H92</f>
        <v>1.9884999999999997</v>
      </c>
      <c r="AR92" s="22" t="s">
        <v>150</v>
      </c>
      <c r="AT92" s="22" t="s">
        <v>146</v>
      </c>
      <c r="AU92" s="22" t="s">
        <v>82</v>
      </c>
      <c r="AY92" s="22" t="s">
        <v>144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150</v>
      </c>
      <c r="BM92" s="22" t="s">
        <v>187</v>
      </c>
    </row>
    <row r="93" s="1" customFormat="1" ht="38.25" customHeight="1">
      <c r="B93" s="44"/>
      <c r="C93" s="219" t="s">
        <v>189</v>
      </c>
      <c r="D93" s="219" t="s">
        <v>146</v>
      </c>
      <c r="E93" s="220" t="s">
        <v>697</v>
      </c>
      <c r="F93" s="221" t="s">
        <v>698</v>
      </c>
      <c r="G93" s="222" t="s">
        <v>192</v>
      </c>
      <c r="H93" s="223">
        <v>1.74</v>
      </c>
      <c r="I93" s="224"/>
      <c r="J93" s="225">
        <f>ROUND(I93*H93,2)</f>
        <v>0</v>
      </c>
      <c r="K93" s="221" t="s">
        <v>156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</v>
      </c>
      <c r="T93" s="229">
        <f>S93*H93</f>
        <v>0</v>
      </c>
      <c r="AR93" s="22" t="s">
        <v>150</v>
      </c>
      <c r="AT93" s="22" t="s">
        <v>146</v>
      </c>
      <c r="AU93" s="22" t="s">
        <v>82</v>
      </c>
      <c r="AY93" s="22" t="s">
        <v>144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150</v>
      </c>
      <c r="BM93" s="22" t="s">
        <v>699</v>
      </c>
    </row>
    <row r="94" s="11" customFormat="1">
      <c r="B94" s="231"/>
      <c r="C94" s="232"/>
      <c r="D94" s="233" t="s">
        <v>163</v>
      </c>
      <c r="E94" s="234" t="s">
        <v>22</v>
      </c>
      <c r="F94" s="235" t="s">
        <v>850</v>
      </c>
      <c r="G94" s="232"/>
      <c r="H94" s="236">
        <v>1.74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163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144</v>
      </c>
    </row>
    <row r="95" s="1" customFormat="1" ht="38.25" customHeight="1">
      <c r="B95" s="44"/>
      <c r="C95" s="219" t="s">
        <v>350</v>
      </c>
      <c r="D95" s="219" t="s">
        <v>146</v>
      </c>
      <c r="E95" s="220" t="s">
        <v>227</v>
      </c>
      <c r="F95" s="221" t="s">
        <v>228</v>
      </c>
      <c r="G95" s="222" t="s">
        <v>192</v>
      </c>
      <c r="H95" s="223">
        <v>1.74</v>
      </c>
      <c r="I95" s="224"/>
      <c r="J95" s="225">
        <f>ROUND(I95*H95,2)</f>
        <v>0</v>
      </c>
      <c r="K95" s="221" t="s">
        <v>161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</v>
      </c>
      <c r="T95" s="229">
        <f>S95*H95</f>
        <v>0</v>
      </c>
      <c r="AR95" s="22" t="s">
        <v>150</v>
      </c>
      <c r="AT95" s="22" t="s">
        <v>146</v>
      </c>
      <c r="AU95" s="22" t="s">
        <v>82</v>
      </c>
      <c r="AY95" s="22" t="s">
        <v>144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150</v>
      </c>
      <c r="BM95" s="22" t="s">
        <v>851</v>
      </c>
    </row>
    <row r="96" s="11" customFormat="1">
      <c r="B96" s="231"/>
      <c r="C96" s="232"/>
      <c r="D96" s="233" t="s">
        <v>163</v>
      </c>
      <c r="E96" s="234" t="s">
        <v>22</v>
      </c>
      <c r="F96" s="235" t="s">
        <v>852</v>
      </c>
      <c r="G96" s="232"/>
      <c r="H96" s="236">
        <v>1.74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163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144</v>
      </c>
    </row>
    <row r="97" s="1" customFormat="1" ht="51" customHeight="1">
      <c r="B97" s="44"/>
      <c r="C97" s="219" t="s">
        <v>354</v>
      </c>
      <c r="D97" s="219" t="s">
        <v>146</v>
      </c>
      <c r="E97" s="220" t="s">
        <v>232</v>
      </c>
      <c r="F97" s="221" t="s">
        <v>233</v>
      </c>
      <c r="G97" s="222" t="s">
        <v>192</v>
      </c>
      <c r="H97" s="223">
        <v>22.620000000000001</v>
      </c>
      <c r="I97" s="224"/>
      <c r="J97" s="225">
        <f>ROUND(I97*H97,2)</f>
        <v>0</v>
      </c>
      <c r="K97" s="221" t="s">
        <v>161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150</v>
      </c>
      <c r="AT97" s="22" t="s">
        <v>146</v>
      </c>
      <c r="AU97" s="22" t="s">
        <v>82</v>
      </c>
      <c r="AY97" s="22" t="s">
        <v>144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150</v>
      </c>
      <c r="BM97" s="22" t="s">
        <v>853</v>
      </c>
    </row>
    <row r="98" s="11" customFormat="1">
      <c r="B98" s="231"/>
      <c r="C98" s="232"/>
      <c r="D98" s="233" t="s">
        <v>163</v>
      </c>
      <c r="E98" s="234" t="s">
        <v>22</v>
      </c>
      <c r="F98" s="235" t="s">
        <v>854</v>
      </c>
      <c r="G98" s="232"/>
      <c r="H98" s="236">
        <v>22.620000000000001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163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144</v>
      </c>
    </row>
    <row r="99" s="1" customFormat="1" ht="16.5" customHeight="1">
      <c r="B99" s="44"/>
      <c r="C99" s="219" t="s">
        <v>713</v>
      </c>
      <c r="D99" s="219" t="s">
        <v>146</v>
      </c>
      <c r="E99" s="220" t="s">
        <v>241</v>
      </c>
      <c r="F99" s="221" t="s">
        <v>242</v>
      </c>
      <c r="G99" s="222" t="s">
        <v>192</v>
      </c>
      <c r="H99" s="223">
        <v>1.74</v>
      </c>
      <c r="I99" s="224"/>
      <c r="J99" s="225">
        <f>ROUND(I99*H99,2)</f>
        <v>0</v>
      </c>
      <c r="K99" s="221" t="s">
        <v>156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150</v>
      </c>
      <c r="AT99" s="22" t="s">
        <v>146</v>
      </c>
      <c r="AU99" s="22" t="s">
        <v>82</v>
      </c>
      <c r="AY99" s="22" t="s">
        <v>144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150</v>
      </c>
      <c r="BM99" s="22" t="s">
        <v>243</v>
      </c>
    </row>
    <row r="100" s="11" customFormat="1">
      <c r="B100" s="231"/>
      <c r="C100" s="232"/>
      <c r="D100" s="233" t="s">
        <v>163</v>
      </c>
      <c r="E100" s="234" t="s">
        <v>22</v>
      </c>
      <c r="F100" s="235" t="s">
        <v>852</v>
      </c>
      <c r="G100" s="232"/>
      <c r="H100" s="236">
        <v>1.74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163</v>
      </c>
      <c r="AU100" s="242" t="s">
        <v>82</v>
      </c>
      <c r="AV100" s="11" t="s">
        <v>82</v>
      </c>
      <c r="AW100" s="11" t="s">
        <v>37</v>
      </c>
      <c r="AX100" s="11" t="s">
        <v>24</v>
      </c>
      <c r="AY100" s="242" t="s">
        <v>144</v>
      </c>
    </row>
    <row r="101" s="1" customFormat="1" ht="16.5" customHeight="1">
      <c r="B101" s="44"/>
      <c r="C101" s="219" t="s">
        <v>491</v>
      </c>
      <c r="D101" s="219" t="s">
        <v>146</v>
      </c>
      <c r="E101" s="220" t="s">
        <v>246</v>
      </c>
      <c r="F101" s="221" t="s">
        <v>247</v>
      </c>
      <c r="G101" s="222" t="s">
        <v>248</v>
      </c>
      <c r="H101" s="223">
        <v>2.6099999999999999</v>
      </c>
      <c r="I101" s="224"/>
      <c r="J101" s="225">
        <f>ROUND(I101*H101,2)</f>
        <v>0</v>
      </c>
      <c r="K101" s="221" t="s">
        <v>161</v>
      </c>
      <c r="L101" s="70"/>
      <c r="M101" s="226" t="s">
        <v>22</v>
      </c>
      <c r="N101" s="227" t="s">
        <v>44</v>
      </c>
      <c r="O101" s="45"/>
      <c r="P101" s="228">
        <f>O101*H101</f>
        <v>0</v>
      </c>
      <c r="Q101" s="228">
        <v>0</v>
      </c>
      <c r="R101" s="228">
        <f>Q101*H101</f>
        <v>0</v>
      </c>
      <c r="S101" s="228">
        <v>0</v>
      </c>
      <c r="T101" s="229">
        <f>S101*H101</f>
        <v>0</v>
      </c>
      <c r="AR101" s="22" t="s">
        <v>150</v>
      </c>
      <c r="AT101" s="22" t="s">
        <v>146</v>
      </c>
      <c r="AU101" s="22" t="s">
        <v>82</v>
      </c>
      <c r="AY101" s="22" t="s">
        <v>144</v>
      </c>
      <c r="BE101" s="230">
        <f>IF(N101="základní",J101,0)</f>
        <v>0</v>
      </c>
      <c r="BF101" s="230">
        <f>IF(N101="snížená",J101,0)</f>
        <v>0</v>
      </c>
      <c r="BG101" s="230">
        <f>IF(N101="zákl. přenesená",J101,0)</f>
        <v>0</v>
      </c>
      <c r="BH101" s="230">
        <f>IF(N101="sníž. přenesená",J101,0)</f>
        <v>0</v>
      </c>
      <c r="BI101" s="230">
        <f>IF(N101="nulová",J101,0)</f>
        <v>0</v>
      </c>
      <c r="BJ101" s="22" t="s">
        <v>24</v>
      </c>
      <c r="BK101" s="230">
        <f>ROUND(I101*H101,2)</f>
        <v>0</v>
      </c>
      <c r="BL101" s="22" t="s">
        <v>150</v>
      </c>
      <c r="BM101" s="22" t="s">
        <v>855</v>
      </c>
    </row>
    <row r="102" s="11" customFormat="1">
      <c r="B102" s="231"/>
      <c r="C102" s="232"/>
      <c r="D102" s="233" t="s">
        <v>163</v>
      </c>
      <c r="E102" s="234" t="s">
        <v>22</v>
      </c>
      <c r="F102" s="235" t="s">
        <v>856</v>
      </c>
      <c r="G102" s="232"/>
      <c r="H102" s="236">
        <v>2.6099999999999999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163</v>
      </c>
      <c r="AU102" s="242" t="s">
        <v>82</v>
      </c>
      <c r="AV102" s="11" t="s">
        <v>82</v>
      </c>
      <c r="AW102" s="11" t="s">
        <v>37</v>
      </c>
      <c r="AX102" s="11" t="s">
        <v>24</v>
      </c>
      <c r="AY102" s="242" t="s">
        <v>144</v>
      </c>
    </row>
    <row r="103" s="1" customFormat="1" ht="25.5" customHeight="1">
      <c r="B103" s="44"/>
      <c r="C103" s="219" t="s">
        <v>721</v>
      </c>
      <c r="D103" s="219" t="s">
        <v>146</v>
      </c>
      <c r="E103" s="220" t="s">
        <v>264</v>
      </c>
      <c r="F103" s="221" t="s">
        <v>265</v>
      </c>
      <c r="G103" s="222" t="s">
        <v>155</v>
      </c>
      <c r="H103" s="223">
        <v>19.969999999999999</v>
      </c>
      <c r="I103" s="224"/>
      <c r="J103" s="225">
        <f>ROUND(I103*H103,2)</f>
        <v>0</v>
      </c>
      <c r="K103" s="221" t="s">
        <v>156</v>
      </c>
      <c r="L103" s="70"/>
      <c r="M103" s="226" t="s">
        <v>22</v>
      </c>
      <c r="N103" s="227" t="s">
        <v>44</v>
      </c>
      <c r="O103" s="45"/>
      <c r="P103" s="228">
        <f>O103*H103</f>
        <v>0</v>
      </c>
      <c r="Q103" s="228">
        <v>0</v>
      </c>
      <c r="R103" s="228">
        <f>Q103*H103</f>
        <v>0</v>
      </c>
      <c r="S103" s="228">
        <v>0</v>
      </c>
      <c r="T103" s="229">
        <f>S103*H103</f>
        <v>0</v>
      </c>
      <c r="AR103" s="22" t="s">
        <v>150</v>
      </c>
      <c r="AT103" s="22" t="s">
        <v>146</v>
      </c>
      <c r="AU103" s="22" t="s">
        <v>82</v>
      </c>
      <c r="AY103" s="22" t="s">
        <v>144</v>
      </c>
      <c r="BE103" s="230">
        <f>IF(N103="základní",J103,0)</f>
        <v>0</v>
      </c>
      <c r="BF103" s="230">
        <f>IF(N103="snížená",J103,0)</f>
        <v>0</v>
      </c>
      <c r="BG103" s="230">
        <f>IF(N103="zákl. přenesená",J103,0)</f>
        <v>0</v>
      </c>
      <c r="BH103" s="230">
        <f>IF(N103="sníž. přenesená",J103,0)</f>
        <v>0</v>
      </c>
      <c r="BI103" s="230">
        <f>IF(N103="nulová",J103,0)</f>
        <v>0</v>
      </c>
      <c r="BJ103" s="22" t="s">
        <v>24</v>
      </c>
      <c r="BK103" s="230">
        <f>ROUND(I103*H103,2)</f>
        <v>0</v>
      </c>
      <c r="BL103" s="22" t="s">
        <v>150</v>
      </c>
      <c r="BM103" s="22" t="s">
        <v>266</v>
      </c>
    </row>
    <row r="104" s="11" customFormat="1">
      <c r="B104" s="231"/>
      <c r="C104" s="232"/>
      <c r="D104" s="233" t="s">
        <v>163</v>
      </c>
      <c r="E104" s="234" t="s">
        <v>22</v>
      </c>
      <c r="F104" s="235" t="s">
        <v>857</v>
      </c>
      <c r="G104" s="232"/>
      <c r="H104" s="236">
        <v>19.969999999999999</v>
      </c>
      <c r="I104" s="237"/>
      <c r="J104" s="232"/>
      <c r="K104" s="232"/>
      <c r="L104" s="238"/>
      <c r="M104" s="239"/>
      <c r="N104" s="240"/>
      <c r="O104" s="240"/>
      <c r="P104" s="240"/>
      <c r="Q104" s="240"/>
      <c r="R104" s="240"/>
      <c r="S104" s="240"/>
      <c r="T104" s="241"/>
      <c r="AT104" s="242" t="s">
        <v>163</v>
      </c>
      <c r="AU104" s="242" t="s">
        <v>82</v>
      </c>
      <c r="AV104" s="11" t="s">
        <v>82</v>
      </c>
      <c r="AW104" s="11" t="s">
        <v>37</v>
      </c>
      <c r="AX104" s="11" t="s">
        <v>24</v>
      </c>
      <c r="AY104" s="242" t="s">
        <v>144</v>
      </c>
    </row>
    <row r="105" s="10" customFormat="1" ht="29.88" customHeight="1">
      <c r="B105" s="203"/>
      <c r="C105" s="204"/>
      <c r="D105" s="205" t="s">
        <v>72</v>
      </c>
      <c r="E105" s="217" t="s">
        <v>165</v>
      </c>
      <c r="F105" s="217" t="s">
        <v>288</v>
      </c>
      <c r="G105" s="204"/>
      <c r="H105" s="204"/>
      <c r="I105" s="207"/>
      <c r="J105" s="218">
        <f>BK105</f>
        <v>0</v>
      </c>
      <c r="K105" s="204"/>
      <c r="L105" s="209"/>
      <c r="M105" s="210"/>
      <c r="N105" s="211"/>
      <c r="O105" s="211"/>
      <c r="P105" s="212">
        <f>SUM(P106:P123)</f>
        <v>0</v>
      </c>
      <c r="Q105" s="211"/>
      <c r="R105" s="212">
        <f>SUM(R106:R123)</f>
        <v>4.0624985000000002</v>
      </c>
      <c r="S105" s="211"/>
      <c r="T105" s="213">
        <f>SUM(T106:T123)</f>
        <v>0</v>
      </c>
      <c r="AR105" s="214" t="s">
        <v>24</v>
      </c>
      <c r="AT105" s="215" t="s">
        <v>72</v>
      </c>
      <c r="AU105" s="215" t="s">
        <v>24</v>
      </c>
      <c r="AY105" s="214" t="s">
        <v>144</v>
      </c>
      <c r="BK105" s="216">
        <f>SUM(BK106:BK123)</f>
        <v>0</v>
      </c>
    </row>
    <row r="106" s="1" customFormat="1" ht="25.5" customHeight="1">
      <c r="B106" s="44"/>
      <c r="C106" s="219" t="s">
        <v>436</v>
      </c>
      <c r="D106" s="219" t="s">
        <v>146</v>
      </c>
      <c r="E106" s="220" t="s">
        <v>290</v>
      </c>
      <c r="F106" s="221" t="s">
        <v>291</v>
      </c>
      <c r="G106" s="222" t="s">
        <v>155</v>
      </c>
      <c r="H106" s="223">
        <v>4.056</v>
      </c>
      <c r="I106" s="224"/>
      <c r="J106" s="225">
        <f>ROUND(I106*H106,2)</f>
        <v>0</v>
      </c>
      <c r="K106" s="221" t="s">
        <v>161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150</v>
      </c>
      <c r="AT106" s="22" t="s">
        <v>146</v>
      </c>
      <c r="AU106" s="22" t="s">
        <v>82</v>
      </c>
      <c r="AY106" s="22" t="s">
        <v>144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150</v>
      </c>
      <c r="BM106" s="22" t="s">
        <v>858</v>
      </c>
    </row>
    <row r="107" s="11" customFormat="1">
      <c r="B107" s="231"/>
      <c r="C107" s="232"/>
      <c r="D107" s="233" t="s">
        <v>163</v>
      </c>
      <c r="E107" s="234" t="s">
        <v>22</v>
      </c>
      <c r="F107" s="235" t="s">
        <v>859</v>
      </c>
      <c r="G107" s="232"/>
      <c r="H107" s="236">
        <v>4.056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144</v>
      </c>
    </row>
    <row r="108" s="1" customFormat="1" ht="25.5" customHeight="1">
      <c r="B108" s="44"/>
      <c r="C108" s="219" t="s">
        <v>274</v>
      </c>
      <c r="D108" s="219" t="s">
        <v>146</v>
      </c>
      <c r="E108" s="220" t="s">
        <v>295</v>
      </c>
      <c r="F108" s="221" t="s">
        <v>296</v>
      </c>
      <c r="G108" s="222" t="s">
        <v>155</v>
      </c>
      <c r="H108" s="223">
        <v>18.050000000000001</v>
      </c>
      <c r="I108" s="224"/>
      <c r="J108" s="225">
        <f>ROUND(I108*H108,2)</f>
        <v>0</v>
      </c>
      <c r="K108" s="221" t="s">
        <v>156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150</v>
      </c>
      <c r="AT108" s="22" t="s">
        <v>146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297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860</v>
      </c>
      <c r="G109" s="232"/>
      <c r="H109" s="236">
        <v>18.050000000000001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144</v>
      </c>
    </row>
    <row r="110" s="1" customFormat="1" ht="38.25" customHeight="1">
      <c r="B110" s="44"/>
      <c r="C110" s="219" t="s">
        <v>738</v>
      </c>
      <c r="D110" s="219" t="s">
        <v>146</v>
      </c>
      <c r="E110" s="220" t="s">
        <v>305</v>
      </c>
      <c r="F110" s="221" t="s">
        <v>306</v>
      </c>
      <c r="G110" s="222" t="s">
        <v>155</v>
      </c>
      <c r="H110" s="223">
        <v>7.2800000000000002</v>
      </c>
      <c r="I110" s="224"/>
      <c r="J110" s="225">
        <f>ROUND(I110*H110,2)</f>
        <v>0</v>
      </c>
      <c r="K110" s="221" t="s">
        <v>156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150</v>
      </c>
      <c r="AT110" s="22" t="s">
        <v>146</v>
      </c>
      <c r="AU110" s="22" t="s">
        <v>82</v>
      </c>
      <c r="AY110" s="22" t="s">
        <v>144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150</v>
      </c>
      <c r="BM110" s="22" t="s">
        <v>307</v>
      </c>
    </row>
    <row r="111" s="11" customFormat="1">
      <c r="B111" s="231"/>
      <c r="C111" s="232"/>
      <c r="D111" s="233" t="s">
        <v>163</v>
      </c>
      <c r="E111" s="234" t="s">
        <v>22</v>
      </c>
      <c r="F111" s="235" t="s">
        <v>861</v>
      </c>
      <c r="G111" s="232"/>
      <c r="H111" s="236">
        <v>7.2800000000000002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163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144</v>
      </c>
    </row>
    <row r="112" s="1" customFormat="1" ht="25.5" customHeight="1">
      <c r="B112" s="44"/>
      <c r="C112" s="219" t="s">
        <v>742</v>
      </c>
      <c r="D112" s="219" t="s">
        <v>146</v>
      </c>
      <c r="E112" s="220" t="s">
        <v>310</v>
      </c>
      <c r="F112" s="221" t="s">
        <v>311</v>
      </c>
      <c r="G112" s="222" t="s">
        <v>155</v>
      </c>
      <c r="H112" s="223">
        <v>5.8239999999999998</v>
      </c>
      <c r="I112" s="224"/>
      <c r="J112" s="225">
        <f>ROUND(I112*H112,2)</f>
        <v>0</v>
      </c>
      <c r="K112" s="221" t="s">
        <v>156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150</v>
      </c>
      <c r="AT112" s="22" t="s">
        <v>146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312</v>
      </c>
    </row>
    <row r="113" s="11" customFormat="1">
      <c r="B113" s="231"/>
      <c r="C113" s="232"/>
      <c r="D113" s="233" t="s">
        <v>163</v>
      </c>
      <c r="E113" s="234" t="s">
        <v>22</v>
      </c>
      <c r="F113" s="235" t="s">
        <v>862</v>
      </c>
      <c r="G113" s="232"/>
      <c r="H113" s="236">
        <v>5.8239999999999998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163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144</v>
      </c>
    </row>
    <row r="114" s="1" customFormat="1" ht="25.5" customHeight="1">
      <c r="B114" s="44"/>
      <c r="C114" s="219" t="s">
        <v>863</v>
      </c>
      <c r="D114" s="219" t="s">
        <v>146</v>
      </c>
      <c r="E114" s="220" t="s">
        <v>315</v>
      </c>
      <c r="F114" s="221" t="s">
        <v>316</v>
      </c>
      <c r="G114" s="222" t="s">
        <v>155</v>
      </c>
      <c r="H114" s="223">
        <v>7.2800000000000002</v>
      </c>
      <c r="I114" s="224"/>
      <c r="J114" s="225">
        <f>ROUND(I114*H114,2)</f>
        <v>0</v>
      </c>
      <c r="K114" s="221" t="s">
        <v>161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864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849</v>
      </c>
      <c r="G115" s="232"/>
      <c r="H115" s="236">
        <v>7.2800000000000002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38.25" customHeight="1">
      <c r="B116" s="44"/>
      <c r="C116" s="219" t="s">
        <v>294</v>
      </c>
      <c r="D116" s="219" t="s">
        <v>146</v>
      </c>
      <c r="E116" s="220" t="s">
        <v>320</v>
      </c>
      <c r="F116" s="221" t="s">
        <v>321</v>
      </c>
      <c r="G116" s="222" t="s">
        <v>155</v>
      </c>
      <c r="H116" s="223">
        <v>7.2800000000000002</v>
      </c>
      <c r="I116" s="224"/>
      <c r="J116" s="225">
        <f>ROUND(I116*H116,2)</f>
        <v>0</v>
      </c>
      <c r="K116" s="221" t="s">
        <v>156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322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849</v>
      </c>
      <c r="G117" s="232"/>
      <c r="H117" s="236">
        <v>7.2800000000000002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51" customHeight="1">
      <c r="B118" s="44"/>
      <c r="C118" s="219" t="s">
        <v>299</v>
      </c>
      <c r="D118" s="219" t="s">
        <v>146</v>
      </c>
      <c r="E118" s="220" t="s">
        <v>325</v>
      </c>
      <c r="F118" s="221" t="s">
        <v>326</v>
      </c>
      <c r="G118" s="222" t="s">
        <v>155</v>
      </c>
      <c r="H118" s="223">
        <v>19.09</v>
      </c>
      <c r="I118" s="224"/>
      <c r="J118" s="225">
        <f>ROUND(I118*H118,2)</f>
        <v>0</v>
      </c>
      <c r="K118" s="221" t="s">
        <v>156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0.085650000000000004</v>
      </c>
      <c r="R118" s="228">
        <f>Q118*H118</f>
        <v>1.6350585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327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865</v>
      </c>
      <c r="G119" s="232"/>
      <c r="H119" s="236">
        <v>19.09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" customFormat="1" ht="38.25" customHeight="1">
      <c r="B120" s="44"/>
      <c r="C120" s="254" t="s">
        <v>309</v>
      </c>
      <c r="D120" s="254" t="s">
        <v>206</v>
      </c>
      <c r="E120" s="255" t="s">
        <v>335</v>
      </c>
      <c r="F120" s="256" t="s">
        <v>336</v>
      </c>
      <c r="G120" s="257" t="s">
        <v>155</v>
      </c>
      <c r="H120" s="258">
        <v>15.970000000000001</v>
      </c>
      <c r="I120" s="259"/>
      <c r="J120" s="260">
        <f>ROUND(I120*H120,2)</f>
        <v>0</v>
      </c>
      <c r="K120" s="256" t="s">
        <v>156</v>
      </c>
      <c r="L120" s="261"/>
      <c r="M120" s="262" t="s">
        <v>22</v>
      </c>
      <c r="N120" s="263" t="s">
        <v>44</v>
      </c>
      <c r="O120" s="45"/>
      <c r="P120" s="228">
        <f>O120*H120</f>
        <v>0</v>
      </c>
      <c r="Q120" s="228">
        <v>0.152</v>
      </c>
      <c r="R120" s="228">
        <f>Q120*H120</f>
        <v>2.4274399999999998</v>
      </c>
      <c r="S120" s="228">
        <v>0</v>
      </c>
      <c r="T120" s="229">
        <f>S120*H120</f>
        <v>0</v>
      </c>
      <c r="AR120" s="22" t="s">
        <v>210</v>
      </c>
      <c r="AT120" s="22" t="s">
        <v>206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337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866</v>
      </c>
      <c r="G121" s="232"/>
      <c r="H121" s="236">
        <v>15.970000000000001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16.5" customHeight="1">
      <c r="B122" s="44"/>
      <c r="C122" s="254" t="s">
        <v>324</v>
      </c>
      <c r="D122" s="254" t="s">
        <v>206</v>
      </c>
      <c r="E122" s="255" t="s">
        <v>340</v>
      </c>
      <c r="F122" s="256" t="s">
        <v>341</v>
      </c>
      <c r="G122" s="257" t="s">
        <v>155</v>
      </c>
      <c r="H122" s="258">
        <v>3.1200000000000001</v>
      </c>
      <c r="I122" s="259"/>
      <c r="J122" s="260">
        <f>ROUND(I122*H122,2)</f>
        <v>0</v>
      </c>
      <c r="K122" s="256" t="s">
        <v>22</v>
      </c>
      <c r="L122" s="261"/>
      <c r="M122" s="262" t="s">
        <v>22</v>
      </c>
      <c r="N122" s="263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210</v>
      </c>
      <c r="AT122" s="22" t="s">
        <v>206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342</v>
      </c>
    </row>
    <row r="123" s="11" customFormat="1">
      <c r="B123" s="231"/>
      <c r="C123" s="232"/>
      <c r="D123" s="233" t="s">
        <v>163</v>
      </c>
      <c r="E123" s="234" t="s">
        <v>22</v>
      </c>
      <c r="F123" s="235" t="s">
        <v>867</v>
      </c>
      <c r="G123" s="232"/>
      <c r="H123" s="236">
        <v>3.1200000000000001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163</v>
      </c>
      <c r="AU123" s="242" t="s">
        <v>82</v>
      </c>
      <c r="AV123" s="11" t="s">
        <v>82</v>
      </c>
      <c r="AW123" s="11" t="s">
        <v>37</v>
      </c>
      <c r="AX123" s="11" t="s">
        <v>24</v>
      </c>
      <c r="AY123" s="242" t="s">
        <v>144</v>
      </c>
    </row>
    <row r="124" s="10" customFormat="1" ht="29.88" customHeight="1">
      <c r="B124" s="203"/>
      <c r="C124" s="204"/>
      <c r="D124" s="205" t="s">
        <v>72</v>
      </c>
      <c r="E124" s="217" t="s">
        <v>184</v>
      </c>
      <c r="F124" s="217" t="s">
        <v>435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SUM(P125:P138)</f>
        <v>0</v>
      </c>
      <c r="Q124" s="211"/>
      <c r="R124" s="212">
        <f>SUM(R125:R138)</f>
        <v>2.3427100000000003</v>
      </c>
      <c r="S124" s="211"/>
      <c r="T124" s="213">
        <f>SUM(T125:T138)</f>
        <v>0</v>
      </c>
      <c r="AR124" s="214" t="s">
        <v>24</v>
      </c>
      <c r="AT124" s="215" t="s">
        <v>72</v>
      </c>
      <c r="AU124" s="215" t="s">
        <v>24</v>
      </c>
      <c r="AY124" s="214" t="s">
        <v>144</v>
      </c>
      <c r="BK124" s="216">
        <f>SUM(BK125:BK138)</f>
        <v>0</v>
      </c>
    </row>
    <row r="125" s="1" customFormat="1" ht="25.5" customHeight="1">
      <c r="B125" s="44"/>
      <c r="C125" s="219" t="s">
        <v>407</v>
      </c>
      <c r="D125" s="219" t="s">
        <v>146</v>
      </c>
      <c r="E125" s="220" t="s">
        <v>868</v>
      </c>
      <c r="F125" s="221" t="s">
        <v>869</v>
      </c>
      <c r="G125" s="222" t="s">
        <v>209</v>
      </c>
      <c r="H125" s="223">
        <v>1</v>
      </c>
      <c r="I125" s="224"/>
      <c r="J125" s="225">
        <f>ROUND(I125*H125,2)</f>
        <v>0</v>
      </c>
      <c r="K125" s="221" t="s">
        <v>156</v>
      </c>
      <c r="L125" s="70"/>
      <c r="M125" s="226" t="s">
        <v>22</v>
      </c>
      <c r="N125" s="227" t="s">
        <v>44</v>
      </c>
      <c r="O125" s="45"/>
      <c r="P125" s="228">
        <f>O125*H125</f>
        <v>0</v>
      </c>
      <c r="Q125" s="228">
        <v>0.00069999999999999999</v>
      </c>
      <c r="R125" s="228">
        <f>Q125*H125</f>
        <v>0.00069999999999999999</v>
      </c>
      <c r="S125" s="228">
        <v>0</v>
      </c>
      <c r="T125" s="229">
        <f>S125*H125</f>
        <v>0</v>
      </c>
      <c r="AR125" s="22" t="s">
        <v>150</v>
      </c>
      <c r="AT125" s="22" t="s">
        <v>146</v>
      </c>
      <c r="AU125" s="22" t="s">
        <v>82</v>
      </c>
      <c r="AY125" s="22" t="s">
        <v>144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22" t="s">
        <v>24</v>
      </c>
      <c r="BK125" s="230">
        <f>ROUND(I125*H125,2)</f>
        <v>0</v>
      </c>
      <c r="BL125" s="22" t="s">
        <v>150</v>
      </c>
      <c r="BM125" s="22" t="s">
        <v>870</v>
      </c>
    </row>
    <row r="126" s="1" customFormat="1" ht="51" customHeight="1">
      <c r="B126" s="44"/>
      <c r="C126" s="254" t="s">
        <v>411</v>
      </c>
      <c r="D126" s="254" t="s">
        <v>206</v>
      </c>
      <c r="E126" s="255" t="s">
        <v>871</v>
      </c>
      <c r="F126" s="256" t="s">
        <v>872</v>
      </c>
      <c r="G126" s="257" t="s">
        <v>209</v>
      </c>
      <c r="H126" s="258">
        <v>1</v>
      </c>
      <c r="I126" s="259"/>
      <c r="J126" s="260">
        <f>ROUND(I126*H126,2)</f>
        <v>0</v>
      </c>
      <c r="K126" s="256" t="s">
        <v>156</v>
      </c>
      <c r="L126" s="261"/>
      <c r="M126" s="262" t="s">
        <v>22</v>
      </c>
      <c r="N126" s="263" t="s">
        <v>44</v>
      </c>
      <c r="O126" s="45"/>
      <c r="P126" s="228">
        <f>O126*H126</f>
        <v>0</v>
      </c>
      <c r="Q126" s="228">
        <v>0.0030999999999999999</v>
      </c>
      <c r="R126" s="228">
        <f>Q126*H126</f>
        <v>0.0030999999999999999</v>
      </c>
      <c r="S126" s="228">
        <v>0</v>
      </c>
      <c r="T126" s="229">
        <f>S126*H126</f>
        <v>0</v>
      </c>
      <c r="AR126" s="22" t="s">
        <v>210</v>
      </c>
      <c r="AT126" s="22" t="s">
        <v>206</v>
      </c>
      <c r="AU126" s="22" t="s">
        <v>82</v>
      </c>
      <c r="AY126" s="22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150</v>
      </c>
      <c r="BM126" s="22" t="s">
        <v>873</v>
      </c>
    </row>
    <row r="127" s="1" customFormat="1" ht="38.25" customHeight="1">
      <c r="B127" s="44"/>
      <c r="C127" s="219" t="s">
        <v>465</v>
      </c>
      <c r="D127" s="219" t="s">
        <v>146</v>
      </c>
      <c r="E127" s="220" t="s">
        <v>441</v>
      </c>
      <c r="F127" s="221" t="s">
        <v>442</v>
      </c>
      <c r="G127" s="222" t="s">
        <v>149</v>
      </c>
      <c r="H127" s="223">
        <v>10.1</v>
      </c>
      <c r="I127" s="224"/>
      <c r="J127" s="225">
        <f>ROUND(I127*H127,2)</f>
        <v>0</v>
      </c>
      <c r="K127" s="221" t="s">
        <v>156</v>
      </c>
      <c r="L127" s="70"/>
      <c r="M127" s="226" t="s">
        <v>22</v>
      </c>
      <c r="N127" s="227" t="s">
        <v>44</v>
      </c>
      <c r="O127" s="45"/>
      <c r="P127" s="228">
        <f>O127*H127</f>
        <v>0</v>
      </c>
      <c r="Q127" s="228">
        <v>0.15540000000000001</v>
      </c>
      <c r="R127" s="228">
        <f>Q127*H127</f>
        <v>1.5695400000000002</v>
      </c>
      <c r="S127" s="228">
        <v>0</v>
      </c>
      <c r="T127" s="229">
        <f>S127*H127</f>
        <v>0</v>
      </c>
      <c r="AR127" s="22" t="s">
        <v>150</v>
      </c>
      <c r="AT127" s="22" t="s">
        <v>146</v>
      </c>
      <c r="AU127" s="22" t="s">
        <v>82</v>
      </c>
      <c r="AY127" s="22" t="s">
        <v>144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22" t="s">
        <v>24</v>
      </c>
      <c r="BK127" s="230">
        <f>ROUND(I127*H127,2)</f>
        <v>0</v>
      </c>
      <c r="BL127" s="22" t="s">
        <v>150</v>
      </c>
      <c r="BM127" s="22" t="s">
        <v>443</v>
      </c>
    </row>
    <row r="128" s="11" customFormat="1">
      <c r="B128" s="231"/>
      <c r="C128" s="232"/>
      <c r="D128" s="233" t="s">
        <v>163</v>
      </c>
      <c r="E128" s="234" t="s">
        <v>22</v>
      </c>
      <c r="F128" s="235" t="s">
        <v>874</v>
      </c>
      <c r="G128" s="232"/>
      <c r="H128" s="236">
        <v>10.1</v>
      </c>
      <c r="I128" s="237"/>
      <c r="J128" s="232"/>
      <c r="K128" s="232"/>
      <c r="L128" s="238"/>
      <c r="M128" s="239"/>
      <c r="N128" s="240"/>
      <c r="O128" s="240"/>
      <c r="P128" s="240"/>
      <c r="Q128" s="240"/>
      <c r="R128" s="240"/>
      <c r="S128" s="240"/>
      <c r="T128" s="241"/>
      <c r="AT128" s="242" t="s">
        <v>163</v>
      </c>
      <c r="AU128" s="242" t="s">
        <v>82</v>
      </c>
      <c r="AV128" s="11" t="s">
        <v>82</v>
      </c>
      <c r="AW128" s="11" t="s">
        <v>37</v>
      </c>
      <c r="AX128" s="11" t="s">
        <v>24</v>
      </c>
      <c r="AY128" s="242" t="s">
        <v>144</v>
      </c>
    </row>
    <row r="129" s="1" customFormat="1" ht="25.5" customHeight="1">
      <c r="B129" s="44"/>
      <c r="C129" s="254" t="s">
        <v>469</v>
      </c>
      <c r="D129" s="254" t="s">
        <v>206</v>
      </c>
      <c r="E129" s="255" t="s">
        <v>446</v>
      </c>
      <c r="F129" s="256" t="s">
        <v>447</v>
      </c>
      <c r="G129" s="257" t="s">
        <v>209</v>
      </c>
      <c r="H129" s="258">
        <v>3.1000000000000001</v>
      </c>
      <c r="I129" s="259"/>
      <c r="J129" s="260">
        <f>ROUND(I129*H129,2)</f>
        <v>0</v>
      </c>
      <c r="K129" s="256" t="s">
        <v>156</v>
      </c>
      <c r="L129" s="261"/>
      <c r="M129" s="262" t="s">
        <v>22</v>
      </c>
      <c r="N129" s="263" t="s">
        <v>44</v>
      </c>
      <c r="O129" s="45"/>
      <c r="P129" s="228">
        <f>O129*H129</f>
        <v>0</v>
      </c>
      <c r="Q129" s="228">
        <v>0.063</v>
      </c>
      <c r="R129" s="228">
        <f>Q129*H129</f>
        <v>0.1953</v>
      </c>
      <c r="S129" s="228">
        <v>0</v>
      </c>
      <c r="T129" s="229">
        <f>S129*H129</f>
        <v>0</v>
      </c>
      <c r="AR129" s="22" t="s">
        <v>210</v>
      </c>
      <c r="AT129" s="22" t="s">
        <v>206</v>
      </c>
      <c r="AU129" s="22" t="s">
        <v>82</v>
      </c>
      <c r="AY129" s="22" t="s">
        <v>144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22" t="s">
        <v>24</v>
      </c>
      <c r="BK129" s="230">
        <f>ROUND(I129*H129,2)</f>
        <v>0</v>
      </c>
      <c r="BL129" s="22" t="s">
        <v>150</v>
      </c>
      <c r="BM129" s="22" t="s">
        <v>448</v>
      </c>
    </row>
    <row r="130" s="11" customFormat="1">
      <c r="B130" s="231"/>
      <c r="C130" s="232"/>
      <c r="D130" s="233" t="s">
        <v>163</v>
      </c>
      <c r="E130" s="234" t="s">
        <v>22</v>
      </c>
      <c r="F130" s="235" t="s">
        <v>875</v>
      </c>
      <c r="G130" s="232"/>
      <c r="H130" s="236">
        <v>3.1000000000000001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163</v>
      </c>
      <c r="AU130" s="242" t="s">
        <v>82</v>
      </c>
      <c r="AV130" s="11" t="s">
        <v>82</v>
      </c>
      <c r="AW130" s="11" t="s">
        <v>37</v>
      </c>
      <c r="AX130" s="11" t="s">
        <v>24</v>
      </c>
      <c r="AY130" s="242" t="s">
        <v>144</v>
      </c>
    </row>
    <row r="131" s="1" customFormat="1" ht="25.5" customHeight="1">
      <c r="B131" s="44"/>
      <c r="C131" s="254" t="s">
        <v>790</v>
      </c>
      <c r="D131" s="254" t="s">
        <v>206</v>
      </c>
      <c r="E131" s="255" t="s">
        <v>451</v>
      </c>
      <c r="F131" s="256" t="s">
        <v>452</v>
      </c>
      <c r="G131" s="257" t="s">
        <v>209</v>
      </c>
      <c r="H131" s="258">
        <v>2</v>
      </c>
      <c r="I131" s="259"/>
      <c r="J131" s="260">
        <f>ROUND(I131*H131,2)</f>
        <v>0</v>
      </c>
      <c r="K131" s="256" t="s">
        <v>156</v>
      </c>
      <c r="L131" s="261"/>
      <c r="M131" s="262" t="s">
        <v>22</v>
      </c>
      <c r="N131" s="263" t="s">
        <v>44</v>
      </c>
      <c r="O131" s="45"/>
      <c r="P131" s="228">
        <f>O131*H131</f>
        <v>0</v>
      </c>
      <c r="Q131" s="228">
        <v>0.071999999999999995</v>
      </c>
      <c r="R131" s="228">
        <f>Q131*H131</f>
        <v>0.14399999999999999</v>
      </c>
      <c r="S131" s="228">
        <v>0</v>
      </c>
      <c r="T131" s="229">
        <f>S131*H131</f>
        <v>0</v>
      </c>
      <c r="AR131" s="22" t="s">
        <v>210</v>
      </c>
      <c r="AT131" s="22" t="s">
        <v>206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453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876</v>
      </c>
      <c r="G132" s="232"/>
      <c r="H132" s="236">
        <v>2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" customFormat="1" ht="25.5" customHeight="1">
      <c r="B133" s="44"/>
      <c r="C133" s="254" t="s">
        <v>473</v>
      </c>
      <c r="D133" s="254" t="s">
        <v>206</v>
      </c>
      <c r="E133" s="255" t="s">
        <v>456</v>
      </c>
      <c r="F133" s="256" t="s">
        <v>457</v>
      </c>
      <c r="G133" s="257" t="s">
        <v>209</v>
      </c>
      <c r="H133" s="258">
        <v>5</v>
      </c>
      <c r="I133" s="259"/>
      <c r="J133" s="260">
        <f>ROUND(I133*H133,2)</f>
        <v>0</v>
      </c>
      <c r="K133" s="256" t="s">
        <v>156</v>
      </c>
      <c r="L133" s="261"/>
      <c r="M133" s="262" t="s">
        <v>22</v>
      </c>
      <c r="N133" s="263" t="s">
        <v>44</v>
      </c>
      <c r="O133" s="45"/>
      <c r="P133" s="228">
        <f>O133*H133</f>
        <v>0</v>
      </c>
      <c r="Q133" s="228">
        <v>0.085999999999999993</v>
      </c>
      <c r="R133" s="228">
        <f>Q133*H133</f>
        <v>0.42999999999999994</v>
      </c>
      <c r="S133" s="228">
        <v>0</v>
      </c>
      <c r="T133" s="229">
        <f>S133*H133</f>
        <v>0</v>
      </c>
      <c r="AR133" s="22" t="s">
        <v>210</v>
      </c>
      <c r="AT133" s="22" t="s">
        <v>206</v>
      </c>
      <c r="AU133" s="22" t="s">
        <v>82</v>
      </c>
      <c r="AY133" s="22" t="s">
        <v>144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150</v>
      </c>
      <c r="BM133" s="22" t="s">
        <v>458</v>
      </c>
    </row>
    <row r="134" s="11" customFormat="1">
      <c r="B134" s="231"/>
      <c r="C134" s="232"/>
      <c r="D134" s="233" t="s">
        <v>163</v>
      </c>
      <c r="E134" s="234" t="s">
        <v>22</v>
      </c>
      <c r="F134" s="235" t="s">
        <v>877</v>
      </c>
      <c r="G134" s="232"/>
      <c r="H134" s="236">
        <v>5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163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144</v>
      </c>
    </row>
    <row r="135" s="1" customFormat="1" ht="38.25" customHeight="1">
      <c r="B135" s="44"/>
      <c r="C135" s="219" t="s">
        <v>487</v>
      </c>
      <c r="D135" s="219" t="s">
        <v>146</v>
      </c>
      <c r="E135" s="220" t="s">
        <v>470</v>
      </c>
      <c r="F135" s="221" t="s">
        <v>471</v>
      </c>
      <c r="G135" s="222" t="s">
        <v>149</v>
      </c>
      <c r="H135" s="223">
        <v>1.3999999999999999</v>
      </c>
      <c r="I135" s="224"/>
      <c r="J135" s="225">
        <f>ROUND(I135*H135,2)</f>
        <v>0</v>
      </c>
      <c r="K135" s="221" t="s">
        <v>156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5.0000000000000002E-05</v>
      </c>
      <c r="R135" s="228">
        <f>Q135*H135</f>
        <v>6.9999999999999994E-05</v>
      </c>
      <c r="S135" s="228">
        <v>0</v>
      </c>
      <c r="T135" s="229">
        <f>S135*H135</f>
        <v>0</v>
      </c>
      <c r="AR135" s="22" t="s">
        <v>150</v>
      </c>
      <c r="AT135" s="22" t="s">
        <v>146</v>
      </c>
      <c r="AU135" s="22" t="s">
        <v>82</v>
      </c>
      <c r="AY135" s="22" t="s">
        <v>144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150</v>
      </c>
      <c r="BM135" s="22" t="s">
        <v>472</v>
      </c>
    </row>
    <row r="136" s="11" customFormat="1">
      <c r="B136" s="231"/>
      <c r="C136" s="232"/>
      <c r="D136" s="233" t="s">
        <v>163</v>
      </c>
      <c r="E136" s="234" t="s">
        <v>22</v>
      </c>
      <c r="F136" s="235" t="s">
        <v>878</v>
      </c>
      <c r="G136" s="232"/>
      <c r="H136" s="236">
        <v>1.3999999999999999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163</v>
      </c>
      <c r="AU136" s="242" t="s">
        <v>82</v>
      </c>
      <c r="AV136" s="11" t="s">
        <v>82</v>
      </c>
      <c r="AW136" s="11" t="s">
        <v>37</v>
      </c>
      <c r="AX136" s="11" t="s">
        <v>24</v>
      </c>
      <c r="AY136" s="242" t="s">
        <v>144</v>
      </c>
    </row>
    <row r="137" s="1" customFormat="1" ht="25.5" customHeight="1">
      <c r="B137" s="44"/>
      <c r="C137" s="219" t="s">
        <v>495</v>
      </c>
      <c r="D137" s="219" t="s">
        <v>146</v>
      </c>
      <c r="E137" s="220" t="s">
        <v>474</v>
      </c>
      <c r="F137" s="221" t="s">
        <v>475</v>
      </c>
      <c r="G137" s="222" t="s">
        <v>149</v>
      </c>
      <c r="H137" s="223">
        <v>11.800000000000001</v>
      </c>
      <c r="I137" s="224"/>
      <c r="J137" s="225">
        <f>ROUND(I137*H137,2)</f>
        <v>0</v>
      </c>
      <c r="K137" s="221" t="s">
        <v>156</v>
      </c>
      <c r="L137" s="70"/>
      <c r="M137" s="226" t="s">
        <v>22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150</v>
      </c>
      <c r="AT137" s="22" t="s">
        <v>146</v>
      </c>
      <c r="AU137" s="22" t="s">
        <v>82</v>
      </c>
      <c r="AY137" s="22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150</v>
      </c>
      <c r="BM137" s="22" t="s">
        <v>476</v>
      </c>
    </row>
    <row r="138" s="11" customFormat="1">
      <c r="B138" s="231"/>
      <c r="C138" s="232"/>
      <c r="D138" s="233" t="s">
        <v>163</v>
      </c>
      <c r="E138" s="234" t="s">
        <v>22</v>
      </c>
      <c r="F138" s="235" t="s">
        <v>879</v>
      </c>
      <c r="G138" s="232"/>
      <c r="H138" s="236">
        <v>11.800000000000001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163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144</v>
      </c>
    </row>
    <row r="139" s="10" customFormat="1" ht="29.88" customHeight="1">
      <c r="B139" s="203"/>
      <c r="C139" s="204"/>
      <c r="D139" s="205" t="s">
        <v>72</v>
      </c>
      <c r="E139" s="217" t="s">
        <v>515</v>
      </c>
      <c r="F139" s="217" t="s">
        <v>516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SUM(P140:P153)</f>
        <v>0</v>
      </c>
      <c r="Q139" s="211"/>
      <c r="R139" s="212">
        <f>SUM(R140:R153)</f>
        <v>0</v>
      </c>
      <c r="S139" s="211"/>
      <c r="T139" s="213">
        <f>SUM(T140:T153)</f>
        <v>0</v>
      </c>
      <c r="AR139" s="214" t="s">
        <v>24</v>
      </c>
      <c r="AT139" s="215" t="s">
        <v>72</v>
      </c>
      <c r="AU139" s="215" t="s">
        <v>24</v>
      </c>
      <c r="AY139" s="214" t="s">
        <v>144</v>
      </c>
      <c r="BK139" s="216">
        <f>SUM(BK140:BK153)</f>
        <v>0</v>
      </c>
    </row>
    <row r="140" s="1" customFormat="1" ht="25.5" customHeight="1">
      <c r="B140" s="44"/>
      <c r="C140" s="219" t="s">
        <v>536</v>
      </c>
      <c r="D140" s="219" t="s">
        <v>146</v>
      </c>
      <c r="E140" s="220" t="s">
        <v>518</v>
      </c>
      <c r="F140" s="221" t="s">
        <v>519</v>
      </c>
      <c r="G140" s="222" t="s">
        <v>248</v>
      </c>
      <c r="H140" s="223">
        <v>4.2469999999999999</v>
      </c>
      <c r="I140" s="224"/>
      <c r="J140" s="225">
        <f>ROUND(I140*H140,2)</f>
        <v>0</v>
      </c>
      <c r="K140" s="221" t="s">
        <v>156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150</v>
      </c>
      <c r="AT140" s="22" t="s">
        <v>146</v>
      </c>
      <c r="AU140" s="22" t="s">
        <v>82</v>
      </c>
      <c r="AY140" s="22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150</v>
      </c>
      <c r="BM140" s="22" t="s">
        <v>520</v>
      </c>
    </row>
    <row r="141" s="11" customFormat="1">
      <c r="B141" s="231"/>
      <c r="C141" s="232"/>
      <c r="D141" s="233" t="s">
        <v>163</v>
      </c>
      <c r="E141" s="234" t="s">
        <v>22</v>
      </c>
      <c r="F141" s="235" t="s">
        <v>880</v>
      </c>
      <c r="G141" s="232"/>
      <c r="H141" s="236">
        <v>4.2469999999999999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144</v>
      </c>
    </row>
    <row r="142" s="1" customFormat="1" ht="25.5" customHeight="1">
      <c r="B142" s="44"/>
      <c r="C142" s="219" t="s">
        <v>541</v>
      </c>
      <c r="D142" s="219" t="s">
        <v>146</v>
      </c>
      <c r="E142" s="220" t="s">
        <v>523</v>
      </c>
      <c r="F142" s="221" t="s">
        <v>524</v>
      </c>
      <c r="G142" s="222" t="s">
        <v>248</v>
      </c>
      <c r="H142" s="223">
        <v>93.433999999999998</v>
      </c>
      <c r="I142" s="224"/>
      <c r="J142" s="225">
        <f>ROUND(I142*H142,2)</f>
        <v>0</v>
      </c>
      <c r="K142" s="221" t="s">
        <v>156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150</v>
      </c>
      <c r="AT142" s="22" t="s">
        <v>146</v>
      </c>
      <c r="AU142" s="22" t="s">
        <v>82</v>
      </c>
      <c r="AY142" s="22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150</v>
      </c>
      <c r="BM142" s="22" t="s">
        <v>525</v>
      </c>
    </row>
    <row r="143" s="11" customFormat="1">
      <c r="B143" s="231"/>
      <c r="C143" s="232"/>
      <c r="D143" s="233" t="s">
        <v>163</v>
      </c>
      <c r="E143" s="234" t="s">
        <v>22</v>
      </c>
      <c r="F143" s="235" t="s">
        <v>881</v>
      </c>
      <c r="G143" s="232"/>
      <c r="H143" s="236">
        <v>93.433999999999998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163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144</v>
      </c>
    </row>
    <row r="144" s="1" customFormat="1" ht="25.5" customHeight="1">
      <c r="B144" s="44"/>
      <c r="C144" s="219" t="s">
        <v>546</v>
      </c>
      <c r="D144" s="219" t="s">
        <v>146</v>
      </c>
      <c r="E144" s="220" t="s">
        <v>528</v>
      </c>
      <c r="F144" s="221" t="s">
        <v>529</v>
      </c>
      <c r="G144" s="222" t="s">
        <v>248</v>
      </c>
      <c r="H144" s="223">
        <v>5.9260000000000002</v>
      </c>
      <c r="I144" s="224"/>
      <c r="J144" s="225">
        <f>ROUND(I144*H144,2)</f>
        <v>0</v>
      </c>
      <c r="K144" s="221" t="s">
        <v>156</v>
      </c>
      <c r="L144" s="70"/>
      <c r="M144" s="226" t="s">
        <v>22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150</v>
      </c>
      <c r="AT144" s="22" t="s">
        <v>146</v>
      </c>
      <c r="AU144" s="22" t="s">
        <v>82</v>
      </c>
      <c r="AY144" s="22" t="s">
        <v>144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150</v>
      </c>
      <c r="BM144" s="22" t="s">
        <v>530</v>
      </c>
    </row>
    <row r="145" s="11" customFormat="1">
      <c r="B145" s="231"/>
      <c r="C145" s="232"/>
      <c r="D145" s="233" t="s">
        <v>163</v>
      </c>
      <c r="E145" s="234" t="s">
        <v>22</v>
      </c>
      <c r="F145" s="235" t="s">
        <v>882</v>
      </c>
      <c r="G145" s="232"/>
      <c r="H145" s="236">
        <v>5.9260000000000002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163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144</v>
      </c>
    </row>
    <row r="146" s="1" customFormat="1" ht="25.5" customHeight="1">
      <c r="B146" s="44"/>
      <c r="C146" s="219" t="s">
        <v>553</v>
      </c>
      <c r="D146" s="219" t="s">
        <v>146</v>
      </c>
      <c r="E146" s="220" t="s">
        <v>533</v>
      </c>
      <c r="F146" s="221" t="s">
        <v>524</v>
      </c>
      <c r="G146" s="222" t="s">
        <v>248</v>
      </c>
      <c r="H146" s="223">
        <v>130.37200000000001</v>
      </c>
      <c r="I146" s="224"/>
      <c r="J146" s="225">
        <f>ROUND(I146*H146,2)</f>
        <v>0</v>
      </c>
      <c r="K146" s="221" t="s">
        <v>156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150</v>
      </c>
      <c r="AT146" s="22" t="s">
        <v>146</v>
      </c>
      <c r="AU146" s="22" t="s">
        <v>82</v>
      </c>
      <c r="AY146" s="22" t="s">
        <v>144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150</v>
      </c>
      <c r="BM146" s="22" t="s">
        <v>534</v>
      </c>
    </row>
    <row r="147" s="11" customFormat="1">
      <c r="B147" s="231"/>
      <c r="C147" s="232"/>
      <c r="D147" s="233" t="s">
        <v>163</v>
      </c>
      <c r="E147" s="234" t="s">
        <v>22</v>
      </c>
      <c r="F147" s="235" t="s">
        <v>883</v>
      </c>
      <c r="G147" s="232"/>
      <c r="H147" s="236">
        <v>130.37200000000001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163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144</v>
      </c>
    </row>
    <row r="148" s="1" customFormat="1" ht="16.5" customHeight="1">
      <c r="B148" s="44"/>
      <c r="C148" s="219" t="s">
        <v>158</v>
      </c>
      <c r="D148" s="219" t="s">
        <v>146</v>
      </c>
      <c r="E148" s="220" t="s">
        <v>537</v>
      </c>
      <c r="F148" s="221" t="s">
        <v>538</v>
      </c>
      <c r="G148" s="222" t="s">
        <v>248</v>
      </c>
      <c r="H148" s="223">
        <v>5.9260000000000002</v>
      </c>
      <c r="I148" s="224"/>
      <c r="J148" s="225">
        <f>ROUND(I148*H148,2)</f>
        <v>0</v>
      </c>
      <c r="K148" s="221" t="s">
        <v>156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150</v>
      </c>
      <c r="AT148" s="22" t="s">
        <v>146</v>
      </c>
      <c r="AU148" s="22" t="s">
        <v>82</v>
      </c>
      <c r="AY148" s="22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150</v>
      </c>
      <c r="BM148" s="22" t="s">
        <v>539</v>
      </c>
    </row>
    <row r="149" s="11" customFormat="1">
      <c r="B149" s="231"/>
      <c r="C149" s="232"/>
      <c r="D149" s="233" t="s">
        <v>163</v>
      </c>
      <c r="E149" s="234" t="s">
        <v>22</v>
      </c>
      <c r="F149" s="235" t="s">
        <v>884</v>
      </c>
      <c r="G149" s="232"/>
      <c r="H149" s="236">
        <v>5.9260000000000002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163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144</v>
      </c>
    </row>
    <row r="150" s="1" customFormat="1" ht="25.5" customHeight="1">
      <c r="B150" s="44"/>
      <c r="C150" s="219" t="s">
        <v>30</v>
      </c>
      <c r="D150" s="219" t="s">
        <v>146</v>
      </c>
      <c r="E150" s="220" t="s">
        <v>542</v>
      </c>
      <c r="F150" s="221" t="s">
        <v>543</v>
      </c>
      <c r="G150" s="222" t="s">
        <v>248</v>
      </c>
      <c r="H150" s="223">
        <v>1.6020000000000001</v>
      </c>
      <c r="I150" s="224"/>
      <c r="J150" s="225">
        <f>ROUND(I150*H150,2)</f>
        <v>0</v>
      </c>
      <c r="K150" s="221" t="s">
        <v>156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150</v>
      </c>
      <c r="AT150" s="22" t="s">
        <v>146</v>
      </c>
      <c r="AU150" s="22" t="s">
        <v>82</v>
      </c>
      <c r="AY150" s="22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150</v>
      </c>
      <c r="BM150" s="22" t="s">
        <v>544</v>
      </c>
    </row>
    <row r="151" s="11" customFormat="1">
      <c r="B151" s="231"/>
      <c r="C151" s="232"/>
      <c r="D151" s="233" t="s">
        <v>163</v>
      </c>
      <c r="E151" s="234" t="s">
        <v>22</v>
      </c>
      <c r="F151" s="235" t="s">
        <v>885</v>
      </c>
      <c r="G151" s="232"/>
      <c r="H151" s="236">
        <v>1.6020000000000001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163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144</v>
      </c>
    </row>
    <row r="152" s="1" customFormat="1" ht="16.5" customHeight="1">
      <c r="B152" s="44"/>
      <c r="C152" s="219" t="s">
        <v>147</v>
      </c>
      <c r="D152" s="219" t="s">
        <v>146</v>
      </c>
      <c r="E152" s="220" t="s">
        <v>547</v>
      </c>
      <c r="F152" s="221" t="s">
        <v>548</v>
      </c>
      <c r="G152" s="222" t="s">
        <v>248</v>
      </c>
      <c r="H152" s="223">
        <v>4.2469999999999999</v>
      </c>
      <c r="I152" s="224"/>
      <c r="J152" s="225">
        <f>ROUND(I152*H152,2)</f>
        <v>0</v>
      </c>
      <c r="K152" s="221" t="s">
        <v>156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150</v>
      </c>
      <c r="AT152" s="22" t="s">
        <v>146</v>
      </c>
      <c r="AU152" s="22" t="s">
        <v>82</v>
      </c>
      <c r="AY152" s="22" t="s">
        <v>144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150</v>
      </c>
      <c r="BM152" s="22" t="s">
        <v>549</v>
      </c>
    </row>
    <row r="153" s="11" customFormat="1">
      <c r="B153" s="231"/>
      <c r="C153" s="232"/>
      <c r="D153" s="233" t="s">
        <v>163</v>
      </c>
      <c r="E153" s="234" t="s">
        <v>22</v>
      </c>
      <c r="F153" s="235" t="s">
        <v>886</v>
      </c>
      <c r="G153" s="232"/>
      <c r="H153" s="236">
        <v>4.2469999999999999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163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144</v>
      </c>
    </row>
    <row r="154" s="10" customFormat="1" ht="29.88" customHeight="1">
      <c r="B154" s="203"/>
      <c r="C154" s="204"/>
      <c r="D154" s="205" t="s">
        <v>72</v>
      </c>
      <c r="E154" s="217" t="s">
        <v>551</v>
      </c>
      <c r="F154" s="217" t="s">
        <v>552</v>
      </c>
      <c r="G154" s="204"/>
      <c r="H154" s="204"/>
      <c r="I154" s="207"/>
      <c r="J154" s="218">
        <f>BK154</f>
        <v>0</v>
      </c>
      <c r="K154" s="204"/>
      <c r="L154" s="209"/>
      <c r="M154" s="210"/>
      <c r="N154" s="211"/>
      <c r="O154" s="211"/>
      <c r="P154" s="212">
        <f>P155</f>
        <v>0</v>
      </c>
      <c r="Q154" s="211"/>
      <c r="R154" s="212">
        <f>R155</f>
        <v>0</v>
      </c>
      <c r="S154" s="211"/>
      <c r="T154" s="213">
        <f>T155</f>
        <v>0</v>
      </c>
      <c r="AR154" s="214" t="s">
        <v>24</v>
      </c>
      <c r="AT154" s="215" t="s">
        <v>72</v>
      </c>
      <c r="AU154" s="215" t="s">
        <v>24</v>
      </c>
      <c r="AY154" s="214" t="s">
        <v>144</v>
      </c>
      <c r="BK154" s="216">
        <f>BK155</f>
        <v>0</v>
      </c>
    </row>
    <row r="155" s="1" customFormat="1" ht="25.5" customHeight="1">
      <c r="B155" s="44"/>
      <c r="C155" s="219" t="s">
        <v>314</v>
      </c>
      <c r="D155" s="219" t="s">
        <v>146</v>
      </c>
      <c r="E155" s="220" t="s">
        <v>554</v>
      </c>
      <c r="F155" s="221" t="s">
        <v>555</v>
      </c>
      <c r="G155" s="222" t="s">
        <v>248</v>
      </c>
      <c r="H155" s="223">
        <v>6.4050000000000002</v>
      </c>
      <c r="I155" s="224"/>
      <c r="J155" s="225">
        <f>ROUND(I155*H155,2)</f>
        <v>0</v>
      </c>
      <c r="K155" s="221" t="s">
        <v>156</v>
      </c>
      <c r="L155" s="70"/>
      <c r="M155" s="226" t="s">
        <v>22</v>
      </c>
      <c r="N155" s="264" t="s">
        <v>44</v>
      </c>
      <c r="O155" s="265"/>
      <c r="P155" s="266">
        <f>O155*H155</f>
        <v>0</v>
      </c>
      <c r="Q155" s="266">
        <v>0</v>
      </c>
      <c r="R155" s="266">
        <f>Q155*H155</f>
        <v>0</v>
      </c>
      <c r="S155" s="266">
        <v>0</v>
      </c>
      <c r="T155" s="267">
        <f>S155*H155</f>
        <v>0</v>
      </c>
      <c r="AR155" s="22" t="s">
        <v>150</v>
      </c>
      <c r="AT155" s="22" t="s">
        <v>146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556</v>
      </c>
    </row>
    <row r="156" s="1" customFormat="1" ht="6.96" customHeight="1">
      <c r="B156" s="65"/>
      <c r="C156" s="66"/>
      <c r="D156" s="66"/>
      <c r="E156" s="66"/>
      <c r="F156" s="66"/>
      <c r="G156" s="66"/>
      <c r="H156" s="66"/>
      <c r="I156" s="164"/>
      <c r="J156" s="66"/>
      <c r="K156" s="66"/>
      <c r="L156" s="70"/>
    </row>
  </sheetData>
  <sheetProtection sheet="1" autoFilter="0" formatColumns="0" formatRows="0" objects="1" scenarios="1" spinCount="100000" saltValue="oRgSLgJm6FgtODA9qcAbyz0wNne/bGbg9/40v7vUyV7GkYsWSSkwfgRD6a4CiyFNbfsSIYX6W8A5JQQdtrxJDg==" hashValue="iYsHXC87CO2hSB7inL9znYcV2LnZg/O2rDSTSj6dlb1kU8mI2Nn519Q/NoevunN/7f7vq1FtcoU3xQOiVMys6A==" algorithmName="SHA-512" password="CC35"/>
  <autoFilter ref="C81:K155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97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887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ROUND(SUM(BE84:BE236), 2)</f>
        <v>0</v>
      </c>
      <c r="G30" s="45"/>
      <c r="H30" s="45"/>
      <c r="I30" s="156">
        <v>0.20999999999999999</v>
      </c>
      <c r="J30" s="155">
        <f>ROUND(ROUND((SUM(BE84:BE236)),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ROUND(SUM(BF84:BF236), 2)</f>
        <v>0</v>
      </c>
      <c r="G31" s="45"/>
      <c r="H31" s="45"/>
      <c r="I31" s="156">
        <v>0.14999999999999999</v>
      </c>
      <c r="J31" s="155">
        <f>ROUND(ROUND((SUM(BF84:BF236)),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ROUND(SUM(BG84:BG236),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ROUND(SUM(BH84:BH236),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ROUND(SUM(BI84:BI236),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TRASA6-ČÁST -  Komunikace a terénní úpravy úsek S6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122</v>
      </c>
      <c r="E59" s="185"/>
      <c r="F59" s="185"/>
      <c r="G59" s="185"/>
      <c r="H59" s="185"/>
      <c r="I59" s="186"/>
      <c r="J59" s="187">
        <f>J138</f>
        <v>0</v>
      </c>
      <c r="K59" s="188"/>
    </row>
    <row r="60" s="8" customFormat="1" ht="19.92" customHeight="1">
      <c r="B60" s="182"/>
      <c r="C60" s="183"/>
      <c r="D60" s="184" t="s">
        <v>123</v>
      </c>
      <c r="E60" s="185"/>
      <c r="F60" s="185"/>
      <c r="G60" s="185"/>
      <c r="H60" s="185"/>
      <c r="I60" s="186"/>
      <c r="J60" s="187">
        <f>J147</f>
        <v>0</v>
      </c>
      <c r="K60" s="188"/>
    </row>
    <row r="61" s="8" customFormat="1" ht="19.92" customHeight="1">
      <c r="B61" s="182"/>
      <c r="C61" s="183"/>
      <c r="D61" s="184" t="s">
        <v>124</v>
      </c>
      <c r="E61" s="185"/>
      <c r="F61" s="185"/>
      <c r="G61" s="185"/>
      <c r="H61" s="185"/>
      <c r="I61" s="186"/>
      <c r="J61" s="187">
        <f>J172</f>
        <v>0</v>
      </c>
      <c r="K61" s="188"/>
    </row>
    <row r="62" s="8" customFormat="1" ht="19.92" customHeight="1">
      <c r="B62" s="182"/>
      <c r="C62" s="183"/>
      <c r="D62" s="184" t="s">
        <v>125</v>
      </c>
      <c r="E62" s="185"/>
      <c r="F62" s="185"/>
      <c r="G62" s="185"/>
      <c r="H62" s="185"/>
      <c r="I62" s="186"/>
      <c r="J62" s="187">
        <f>J191</f>
        <v>0</v>
      </c>
      <c r="K62" s="188"/>
    </row>
    <row r="63" s="8" customFormat="1" ht="19.92" customHeight="1">
      <c r="B63" s="182"/>
      <c r="C63" s="183"/>
      <c r="D63" s="184" t="s">
        <v>126</v>
      </c>
      <c r="E63" s="185"/>
      <c r="F63" s="185"/>
      <c r="G63" s="185"/>
      <c r="H63" s="185"/>
      <c r="I63" s="186"/>
      <c r="J63" s="187">
        <f>J220</f>
        <v>0</v>
      </c>
      <c r="K63" s="188"/>
    </row>
    <row r="64" s="8" customFormat="1" ht="19.92" customHeight="1">
      <c r="B64" s="182"/>
      <c r="C64" s="183"/>
      <c r="D64" s="184" t="s">
        <v>127</v>
      </c>
      <c r="E64" s="185"/>
      <c r="F64" s="185"/>
      <c r="G64" s="185"/>
      <c r="H64" s="185"/>
      <c r="I64" s="186"/>
      <c r="J64" s="187">
        <f>J235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113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 xml:space="preserve">TRASA6-ČÁST -  Komunikace a terénní úpravy úsek S6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18. 12. 2017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129</v>
      </c>
      <c r="D83" s="195" t="s">
        <v>58</v>
      </c>
      <c r="E83" s="195" t="s">
        <v>54</v>
      </c>
      <c r="F83" s="195" t="s">
        <v>130</v>
      </c>
      <c r="G83" s="195" t="s">
        <v>131</v>
      </c>
      <c r="H83" s="195" t="s">
        <v>132</v>
      </c>
      <c r="I83" s="196" t="s">
        <v>133</v>
      </c>
      <c r="J83" s="195" t="s">
        <v>117</v>
      </c>
      <c r="K83" s="197" t="s">
        <v>134</v>
      </c>
      <c r="L83" s="198"/>
      <c r="M83" s="100" t="s">
        <v>135</v>
      </c>
      <c r="N83" s="101" t="s">
        <v>43</v>
      </c>
      <c r="O83" s="101" t="s">
        <v>136</v>
      </c>
      <c r="P83" s="101" t="s">
        <v>137</v>
      </c>
      <c r="Q83" s="101" t="s">
        <v>138</v>
      </c>
      <c r="R83" s="101" t="s">
        <v>139</v>
      </c>
      <c r="S83" s="101" t="s">
        <v>140</v>
      </c>
      <c r="T83" s="102" t="s">
        <v>141</v>
      </c>
    </row>
    <row r="84" s="1" customFormat="1" ht="29.28" customHeight="1">
      <c r="B84" s="44"/>
      <c r="C84" s="106" t="s">
        <v>118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188.02151600000002</v>
      </c>
      <c r="S84" s="104"/>
      <c r="T84" s="201">
        <f>T85</f>
        <v>138.29474999999999</v>
      </c>
      <c r="AT84" s="22" t="s">
        <v>72</v>
      </c>
      <c r="AU84" s="22" t="s">
        <v>119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142</v>
      </c>
      <c r="F85" s="206" t="s">
        <v>143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P86+P138+P147+P172+P191+P220+P235</f>
        <v>0</v>
      </c>
      <c r="Q85" s="211"/>
      <c r="R85" s="212">
        <f>R86+R138+R147+R172+R191+R220+R235</f>
        <v>188.02151600000002</v>
      </c>
      <c r="S85" s="211"/>
      <c r="T85" s="213">
        <f>T86+T138+T147+T172+T191+T220+T235</f>
        <v>138.29474999999999</v>
      </c>
      <c r="AR85" s="214" t="s">
        <v>24</v>
      </c>
      <c r="AT85" s="215" t="s">
        <v>72</v>
      </c>
      <c r="AU85" s="215" t="s">
        <v>73</v>
      </c>
      <c r="AY85" s="214" t="s">
        <v>144</v>
      </c>
      <c r="BK85" s="216">
        <f>BK86+BK138+BK147+BK172+BK191+BK220+BK235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145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SUM(P87:P137)</f>
        <v>0</v>
      </c>
      <c r="Q86" s="211"/>
      <c r="R86" s="212">
        <f>SUM(R87:R137)</f>
        <v>2.8600000000000003</v>
      </c>
      <c r="S86" s="211"/>
      <c r="T86" s="213">
        <f>SUM(T87:T137)</f>
        <v>138.29474999999999</v>
      </c>
      <c r="AR86" s="214" t="s">
        <v>24</v>
      </c>
      <c r="AT86" s="215" t="s">
        <v>72</v>
      </c>
      <c r="AU86" s="215" t="s">
        <v>24</v>
      </c>
      <c r="AY86" s="214" t="s">
        <v>144</v>
      </c>
      <c r="BK86" s="216">
        <f>SUM(BK87:BK137)</f>
        <v>0</v>
      </c>
    </row>
    <row r="87" s="1" customFormat="1" ht="16.5" customHeight="1">
      <c r="B87" s="44"/>
      <c r="C87" s="219" t="s">
        <v>24</v>
      </c>
      <c r="D87" s="219" t="s">
        <v>146</v>
      </c>
      <c r="E87" s="220" t="s">
        <v>147</v>
      </c>
      <c r="F87" s="221" t="s">
        <v>148</v>
      </c>
      <c r="G87" s="222" t="s">
        <v>149</v>
      </c>
      <c r="H87" s="223">
        <v>65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151</v>
      </c>
    </row>
    <row r="88" s="1" customFormat="1" ht="51" customHeight="1">
      <c r="B88" s="44"/>
      <c r="C88" s="219" t="s">
        <v>152</v>
      </c>
      <c r="D88" s="219" t="s">
        <v>146</v>
      </c>
      <c r="E88" s="220" t="s">
        <v>153</v>
      </c>
      <c r="F88" s="221" t="s">
        <v>154</v>
      </c>
      <c r="G88" s="222" t="s">
        <v>155</v>
      </c>
      <c r="H88" s="223">
        <v>57.450000000000003</v>
      </c>
      <c r="I88" s="224"/>
      <c r="J88" s="225">
        <f>ROUND(I88*H88,2)</f>
        <v>0</v>
      </c>
      <c r="K88" s="221" t="s">
        <v>156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0.255</v>
      </c>
      <c r="T88" s="229">
        <f>S88*H88</f>
        <v>14.649750000000001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157</v>
      </c>
    </row>
    <row r="89" s="11" customFormat="1">
      <c r="B89" s="231"/>
      <c r="C89" s="232"/>
      <c r="D89" s="233" t="s">
        <v>163</v>
      </c>
      <c r="E89" s="234" t="s">
        <v>22</v>
      </c>
      <c r="F89" s="235" t="s">
        <v>888</v>
      </c>
      <c r="G89" s="232"/>
      <c r="H89" s="236">
        <v>57.450000000000003</v>
      </c>
      <c r="I89" s="237"/>
      <c r="J89" s="232"/>
      <c r="K89" s="232"/>
      <c r="L89" s="238"/>
      <c r="M89" s="239"/>
      <c r="N89" s="240"/>
      <c r="O89" s="240"/>
      <c r="P89" s="240"/>
      <c r="Q89" s="240"/>
      <c r="R89" s="240"/>
      <c r="S89" s="240"/>
      <c r="T89" s="241"/>
      <c r="AT89" s="242" t="s">
        <v>163</v>
      </c>
      <c r="AU89" s="242" t="s">
        <v>82</v>
      </c>
      <c r="AV89" s="11" t="s">
        <v>82</v>
      </c>
      <c r="AW89" s="11" t="s">
        <v>37</v>
      </c>
      <c r="AX89" s="11" t="s">
        <v>24</v>
      </c>
      <c r="AY89" s="242" t="s">
        <v>144</v>
      </c>
    </row>
    <row r="90" s="1" customFormat="1" ht="38.25" customHeight="1">
      <c r="B90" s="44"/>
      <c r="C90" s="219" t="s">
        <v>150</v>
      </c>
      <c r="D90" s="219" t="s">
        <v>146</v>
      </c>
      <c r="E90" s="220" t="s">
        <v>166</v>
      </c>
      <c r="F90" s="221" t="s">
        <v>167</v>
      </c>
      <c r="G90" s="222" t="s">
        <v>155</v>
      </c>
      <c r="H90" s="223">
        <v>57.450000000000003</v>
      </c>
      <c r="I90" s="224"/>
      <c r="J90" s="225">
        <f>ROUND(I90*H90,2)</f>
        <v>0</v>
      </c>
      <c r="K90" s="221" t="s">
        <v>156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0.16</v>
      </c>
      <c r="T90" s="229">
        <f>S90*H90</f>
        <v>9.1920000000000002</v>
      </c>
      <c r="AR90" s="22" t="s">
        <v>150</v>
      </c>
      <c r="AT90" s="22" t="s">
        <v>146</v>
      </c>
      <c r="AU90" s="22" t="s">
        <v>82</v>
      </c>
      <c r="AY90" s="22" t="s">
        <v>144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150</v>
      </c>
      <c r="BM90" s="22" t="s">
        <v>168</v>
      </c>
    </row>
    <row r="91" s="1" customFormat="1" ht="38.25" customHeight="1">
      <c r="B91" s="44"/>
      <c r="C91" s="219" t="s">
        <v>165</v>
      </c>
      <c r="D91" s="219" t="s">
        <v>146</v>
      </c>
      <c r="E91" s="220" t="s">
        <v>175</v>
      </c>
      <c r="F91" s="221" t="s">
        <v>176</v>
      </c>
      <c r="G91" s="222" t="s">
        <v>155</v>
      </c>
      <c r="H91" s="223">
        <v>198.97</v>
      </c>
      <c r="I91" s="224"/>
      <c r="J91" s="225">
        <f>ROUND(I91*H91,2)</f>
        <v>0</v>
      </c>
      <c r="K91" s="221" t="s">
        <v>156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0.23499999999999999</v>
      </c>
      <c r="T91" s="229">
        <f>S91*H91</f>
        <v>46.757949999999994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177</v>
      </c>
    </row>
    <row r="92" s="11" customFormat="1">
      <c r="B92" s="231"/>
      <c r="C92" s="232"/>
      <c r="D92" s="233" t="s">
        <v>163</v>
      </c>
      <c r="E92" s="234" t="s">
        <v>22</v>
      </c>
      <c r="F92" s="235" t="s">
        <v>889</v>
      </c>
      <c r="G92" s="232"/>
      <c r="H92" s="236">
        <v>198.97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163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144</v>
      </c>
    </row>
    <row r="93" s="1" customFormat="1" ht="38.25" customHeight="1">
      <c r="B93" s="44"/>
      <c r="C93" s="219" t="s">
        <v>174</v>
      </c>
      <c r="D93" s="219" t="s">
        <v>146</v>
      </c>
      <c r="E93" s="220" t="s">
        <v>180</v>
      </c>
      <c r="F93" s="221" t="s">
        <v>181</v>
      </c>
      <c r="G93" s="222" t="s">
        <v>155</v>
      </c>
      <c r="H93" s="223">
        <v>224.05000000000001</v>
      </c>
      <c r="I93" s="224"/>
      <c r="J93" s="225">
        <f>ROUND(I93*H93,2)</f>
        <v>0</v>
      </c>
      <c r="K93" s="221" t="s">
        <v>156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0.18099999999999999</v>
      </c>
      <c r="T93" s="229">
        <f>S93*H93</f>
        <v>40.553049999999999</v>
      </c>
      <c r="AR93" s="22" t="s">
        <v>150</v>
      </c>
      <c r="AT93" s="22" t="s">
        <v>146</v>
      </c>
      <c r="AU93" s="22" t="s">
        <v>82</v>
      </c>
      <c r="AY93" s="22" t="s">
        <v>144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150</v>
      </c>
      <c r="BM93" s="22" t="s">
        <v>890</v>
      </c>
    </row>
    <row r="94" s="11" customFormat="1">
      <c r="B94" s="231"/>
      <c r="C94" s="232"/>
      <c r="D94" s="233" t="s">
        <v>163</v>
      </c>
      <c r="E94" s="234" t="s">
        <v>22</v>
      </c>
      <c r="F94" s="235" t="s">
        <v>891</v>
      </c>
      <c r="G94" s="232"/>
      <c r="H94" s="236">
        <v>224.05000000000001</v>
      </c>
      <c r="I94" s="237"/>
      <c r="J94" s="232"/>
      <c r="K94" s="232"/>
      <c r="L94" s="238"/>
      <c r="M94" s="239"/>
      <c r="N94" s="240"/>
      <c r="O94" s="240"/>
      <c r="P94" s="240"/>
      <c r="Q94" s="240"/>
      <c r="R94" s="240"/>
      <c r="S94" s="240"/>
      <c r="T94" s="241"/>
      <c r="AT94" s="242" t="s">
        <v>163</v>
      </c>
      <c r="AU94" s="242" t="s">
        <v>82</v>
      </c>
      <c r="AV94" s="11" t="s">
        <v>82</v>
      </c>
      <c r="AW94" s="11" t="s">
        <v>37</v>
      </c>
      <c r="AX94" s="11" t="s">
        <v>24</v>
      </c>
      <c r="AY94" s="242" t="s">
        <v>144</v>
      </c>
    </row>
    <row r="95" s="1" customFormat="1" ht="38.25" customHeight="1">
      <c r="B95" s="44"/>
      <c r="C95" s="219" t="s">
        <v>184</v>
      </c>
      <c r="D95" s="219" t="s">
        <v>146</v>
      </c>
      <c r="E95" s="220" t="s">
        <v>185</v>
      </c>
      <c r="F95" s="221" t="s">
        <v>186</v>
      </c>
      <c r="G95" s="222" t="s">
        <v>149</v>
      </c>
      <c r="H95" s="223">
        <v>132.40000000000001</v>
      </c>
      <c r="I95" s="224"/>
      <c r="J95" s="225">
        <f>ROUND(I95*H95,2)</f>
        <v>0</v>
      </c>
      <c r="K95" s="221" t="s">
        <v>156</v>
      </c>
      <c r="L95" s="70"/>
      <c r="M95" s="226" t="s">
        <v>22</v>
      </c>
      <c r="N95" s="227" t="s">
        <v>44</v>
      </c>
      <c r="O95" s="45"/>
      <c r="P95" s="228">
        <f>O95*H95</f>
        <v>0</v>
      </c>
      <c r="Q95" s="228">
        <v>0</v>
      </c>
      <c r="R95" s="228">
        <f>Q95*H95</f>
        <v>0</v>
      </c>
      <c r="S95" s="228">
        <v>0.20499999999999999</v>
      </c>
      <c r="T95" s="229">
        <f>S95*H95</f>
        <v>27.141999999999999</v>
      </c>
      <c r="AR95" s="22" t="s">
        <v>150</v>
      </c>
      <c r="AT95" s="22" t="s">
        <v>146</v>
      </c>
      <c r="AU95" s="22" t="s">
        <v>82</v>
      </c>
      <c r="AY95" s="22" t="s">
        <v>144</v>
      </c>
      <c r="BE95" s="230">
        <f>IF(N95="základní",J95,0)</f>
        <v>0</v>
      </c>
      <c r="BF95" s="230">
        <f>IF(N95="snížená",J95,0)</f>
        <v>0</v>
      </c>
      <c r="BG95" s="230">
        <f>IF(N95="zákl. přenesená",J95,0)</f>
        <v>0</v>
      </c>
      <c r="BH95" s="230">
        <f>IF(N95="sníž. přenesená",J95,0)</f>
        <v>0</v>
      </c>
      <c r="BI95" s="230">
        <f>IF(N95="nulová",J95,0)</f>
        <v>0</v>
      </c>
      <c r="BJ95" s="22" t="s">
        <v>24</v>
      </c>
      <c r="BK95" s="230">
        <f>ROUND(I95*H95,2)</f>
        <v>0</v>
      </c>
      <c r="BL95" s="22" t="s">
        <v>150</v>
      </c>
      <c r="BM95" s="22" t="s">
        <v>187</v>
      </c>
    </row>
    <row r="96" s="11" customFormat="1">
      <c r="B96" s="231"/>
      <c r="C96" s="232"/>
      <c r="D96" s="233" t="s">
        <v>163</v>
      </c>
      <c r="E96" s="234" t="s">
        <v>22</v>
      </c>
      <c r="F96" s="235" t="s">
        <v>892</v>
      </c>
      <c r="G96" s="232"/>
      <c r="H96" s="236">
        <v>132.40000000000001</v>
      </c>
      <c r="I96" s="237"/>
      <c r="J96" s="232"/>
      <c r="K96" s="232"/>
      <c r="L96" s="238"/>
      <c r="M96" s="239"/>
      <c r="N96" s="240"/>
      <c r="O96" s="240"/>
      <c r="P96" s="240"/>
      <c r="Q96" s="240"/>
      <c r="R96" s="240"/>
      <c r="S96" s="240"/>
      <c r="T96" s="241"/>
      <c r="AT96" s="242" t="s">
        <v>163</v>
      </c>
      <c r="AU96" s="242" t="s">
        <v>82</v>
      </c>
      <c r="AV96" s="11" t="s">
        <v>82</v>
      </c>
      <c r="AW96" s="11" t="s">
        <v>37</v>
      </c>
      <c r="AX96" s="11" t="s">
        <v>24</v>
      </c>
      <c r="AY96" s="242" t="s">
        <v>144</v>
      </c>
    </row>
    <row r="97" s="1" customFormat="1" ht="38.25" customHeight="1">
      <c r="B97" s="44"/>
      <c r="C97" s="219" t="s">
        <v>491</v>
      </c>
      <c r="D97" s="219" t="s">
        <v>146</v>
      </c>
      <c r="E97" s="220" t="s">
        <v>190</v>
      </c>
      <c r="F97" s="221" t="s">
        <v>191</v>
      </c>
      <c r="G97" s="222" t="s">
        <v>192</v>
      </c>
      <c r="H97" s="223">
        <v>37.43</v>
      </c>
      <c r="I97" s="224"/>
      <c r="J97" s="225">
        <f>ROUND(I97*H97,2)</f>
        <v>0</v>
      </c>
      <c r="K97" s="221" t="s">
        <v>156</v>
      </c>
      <c r="L97" s="70"/>
      <c r="M97" s="226" t="s">
        <v>22</v>
      </c>
      <c r="N97" s="227" t="s">
        <v>44</v>
      </c>
      <c r="O97" s="45"/>
      <c r="P97" s="228">
        <f>O97*H97</f>
        <v>0</v>
      </c>
      <c r="Q97" s="228">
        <v>0</v>
      </c>
      <c r="R97" s="228">
        <f>Q97*H97</f>
        <v>0</v>
      </c>
      <c r="S97" s="228">
        <v>0</v>
      </c>
      <c r="T97" s="229">
        <f>S97*H97</f>
        <v>0</v>
      </c>
      <c r="AR97" s="22" t="s">
        <v>150</v>
      </c>
      <c r="AT97" s="22" t="s">
        <v>146</v>
      </c>
      <c r="AU97" s="22" t="s">
        <v>82</v>
      </c>
      <c r="AY97" s="22" t="s">
        <v>144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22" t="s">
        <v>24</v>
      </c>
      <c r="BK97" s="230">
        <f>ROUND(I97*H97,2)</f>
        <v>0</v>
      </c>
      <c r="BL97" s="22" t="s">
        <v>150</v>
      </c>
      <c r="BM97" s="22" t="s">
        <v>893</v>
      </c>
    </row>
    <row r="98" s="11" customFormat="1">
      <c r="B98" s="231"/>
      <c r="C98" s="232"/>
      <c r="D98" s="233" t="s">
        <v>163</v>
      </c>
      <c r="E98" s="234" t="s">
        <v>22</v>
      </c>
      <c r="F98" s="235" t="s">
        <v>894</v>
      </c>
      <c r="G98" s="232"/>
      <c r="H98" s="236">
        <v>37.43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AT98" s="242" t="s">
        <v>163</v>
      </c>
      <c r="AU98" s="242" t="s">
        <v>82</v>
      </c>
      <c r="AV98" s="11" t="s">
        <v>82</v>
      </c>
      <c r="AW98" s="11" t="s">
        <v>37</v>
      </c>
      <c r="AX98" s="11" t="s">
        <v>24</v>
      </c>
      <c r="AY98" s="242" t="s">
        <v>144</v>
      </c>
    </row>
    <row r="99" s="1" customFormat="1" ht="38.25" customHeight="1">
      <c r="B99" s="44"/>
      <c r="C99" s="219" t="s">
        <v>696</v>
      </c>
      <c r="D99" s="219" t="s">
        <v>146</v>
      </c>
      <c r="E99" s="220" t="s">
        <v>697</v>
      </c>
      <c r="F99" s="221" t="s">
        <v>698</v>
      </c>
      <c r="G99" s="222" t="s">
        <v>192</v>
      </c>
      <c r="H99" s="223">
        <v>66.150000000000006</v>
      </c>
      <c r="I99" s="224"/>
      <c r="J99" s="225">
        <f>ROUND(I99*H99,2)</f>
        <v>0</v>
      </c>
      <c r="K99" s="221" t="s">
        <v>156</v>
      </c>
      <c r="L99" s="70"/>
      <c r="M99" s="226" t="s">
        <v>22</v>
      </c>
      <c r="N99" s="227" t="s">
        <v>44</v>
      </c>
      <c r="O99" s="45"/>
      <c r="P99" s="228">
        <f>O99*H99</f>
        <v>0</v>
      </c>
      <c r="Q99" s="228">
        <v>0</v>
      </c>
      <c r="R99" s="228">
        <f>Q99*H99</f>
        <v>0</v>
      </c>
      <c r="S99" s="228">
        <v>0</v>
      </c>
      <c r="T99" s="229">
        <f>S99*H99</f>
        <v>0</v>
      </c>
      <c r="AR99" s="22" t="s">
        <v>150</v>
      </c>
      <c r="AT99" s="22" t="s">
        <v>146</v>
      </c>
      <c r="AU99" s="22" t="s">
        <v>82</v>
      </c>
      <c r="AY99" s="22" t="s">
        <v>144</v>
      </c>
      <c r="BE99" s="230">
        <f>IF(N99="základní",J99,0)</f>
        <v>0</v>
      </c>
      <c r="BF99" s="230">
        <f>IF(N99="snížená",J99,0)</f>
        <v>0</v>
      </c>
      <c r="BG99" s="230">
        <f>IF(N99="zákl. přenesená",J99,0)</f>
        <v>0</v>
      </c>
      <c r="BH99" s="230">
        <f>IF(N99="sníž. přenesená",J99,0)</f>
        <v>0</v>
      </c>
      <c r="BI99" s="230">
        <f>IF(N99="nulová",J99,0)</f>
        <v>0</v>
      </c>
      <c r="BJ99" s="22" t="s">
        <v>24</v>
      </c>
      <c r="BK99" s="230">
        <f>ROUND(I99*H99,2)</f>
        <v>0</v>
      </c>
      <c r="BL99" s="22" t="s">
        <v>150</v>
      </c>
      <c r="BM99" s="22" t="s">
        <v>699</v>
      </c>
    </row>
    <row r="100" s="11" customFormat="1">
      <c r="B100" s="231"/>
      <c r="C100" s="232"/>
      <c r="D100" s="233" t="s">
        <v>163</v>
      </c>
      <c r="E100" s="234" t="s">
        <v>22</v>
      </c>
      <c r="F100" s="235" t="s">
        <v>895</v>
      </c>
      <c r="G100" s="232"/>
      <c r="H100" s="236">
        <v>48.18</v>
      </c>
      <c r="I100" s="237"/>
      <c r="J100" s="232"/>
      <c r="K100" s="232"/>
      <c r="L100" s="238"/>
      <c r="M100" s="239"/>
      <c r="N100" s="240"/>
      <c r="O100" s="240"/>
      <c r="P100" s="240"/>
      <c r="Q100" s="240"/>
      <c r="R100" s="240"/>
      <c r="S100" s="240"/>
      <c r="T100" s="241"/>
      <c r="AT100" s="242" t="s">
        <v>163</v>
      </c>
      <c r="AU100" s="242" t="s">
        <v>82</v>
      </c>
      <c r="AV100" s="11" t="s">
        <v>82</v>
      </c>
      <c r="AW100" s="11" t="s">
        <v>6</v>
      </c>
      <c r="AX100" s="11" t="s">
        <v>73</v>
      </c>
      <c r="AY100" s="242" t="s">
        <v>144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896</v>
      </c>
      <c r="G101" s="232"/>
      <c r="H101" s="236">
        <v>21.940000000000001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6</v>
      </c>
      <c r="AX101" s="11" t="s">
        <v>73</v>
      </c>
      <c r="AY101" s="242" t="s">
        <v>144</v>
      </c>
    </row>
    <row r="102" s="11" customFormat="1">
      <c r="B102" s="231"/>
      <c r="C102" s="232"/>
      <c r="D102" s="233" t="s">
        <v>163</v>
      </c>
      <c r="E102" s="234" t="s">
        <v>22</v>
      </c>
      <c r="F102" s="235" t="s">
        <v>897</v>
      </c>
      <c r="G102" s="232"/>
      <c r="H102" s="236">
        <v>-10.869999999999999</v>
      </c>
      <c r="I102" s="237"/>
      <c r="J102" s="232"/>
      <c r="K102" s="232"/>
      <c r="L102" s="238"/>
      <c r="M102" s="239"/>
      <c r="N102" s="240"/>
      <c r="O102" s="240"/>
      <c r="P102" s="240"/>
      <c r="Q102" s="240"/>
      <c r="R102" s="240"/>
      <c r="S102" s="240"/>
      <c r="T102" s="241"/>
      <c r="AT102" s="242" t="s">
        <v>163</v>
      </c>
      <c r="AU102" s="242" t="s">
        <v>82</v>
      </c>
      <c r="AV102" s="11" t="s">
        <v>82</v>
      </c>
      <c r="AW102" s="11" t="s">
        <v>37</v>
      </c>
      <c r="AX102" s="11" t="s">
        <v>73</v>
      </c>
      <c r="AY102" s="242" t="s">
        <v>144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898</v>
      </c>
      <c r="G103" s="232"/>
      <c r="H103" s="236">
        <v>6.9000000000000004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73</v>
      </c>
      <c r="AY103" s="242" t="s">
        <v>144</v>
      </c>
    </row>
    <row r="104" s="12" customFormat="1">
      <c r="B104" s="243"/>
      <c r="C104" s="244"/>
      <c r="D104" s="233" t="s">
        <v>163</v>
      </c>
      <c r="E104" s="245" t="s">
        <v>22</v>
      </c>
      <c r="F104" s="246" t="s">
        <v>205</v>
      </c>
      <c r="G104" s="244"/>
      <c r="H104" s="247">
        <v>66.150000000000006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AT104" s="253" t="s">
        <v>163</v>
      </c>
      <c r="AU104" s="253" t="s">
        <v>82</v>
      </c>
      <c r="AV104" s="12" t="s">
        <v>150</v>
      </c>
      <c r="AW104" s="12" t="s">
        <v>37</v>
      </c>
      <c r="AX104" s="12" t="s">
        <v>24</v>
      </c>
      <c r="AY104" s="253" t="s">
        <v>144</v>
      </c>
    </row>
    <row r="105" s="1" customFormat="1" ht="25.5" customHeight="1">
      <c r="B105" s="44"/>
      <c r="C105" s="219" t="s">
        <v>702</v>
      </c>
      <c r="D105" s="219" t="s">
        <v>146</v>
      </c>
      <c r="E105" s="220" t="s">
        <v>899</v>
      </c>
      <c r="F105" s="221" t="s">
        <v>900</v>
      </c>
      <c r="G105" s="222" t="s">
        <v>192</v>
      </c>
      <c r="H105" s="223">
        <v>0.252</v>
      </c>
      <c r="I105" s="224"/>
      <c r="J105" s="225">
        <f>ROUND(I105*H105,2)</f>
        <v>0</v>
      </c>
      <c r="K105" s="221" t="s">
        <v>156</v>
      </c>
      <c r="L105" s="70"/>
      <c r="M105" s="226" t="s">
        <v>22</v>
      </c>
      <c r="N105" s="227" t="s">
        <v>44</v>
      </c>
      <c r="O105" s="45"/>
      <c r="P105" s="228">
        <f>O105*H105</f>
        <v>0</v>
      </c>
      <c r="Q105" s="228">
        <v>0</v>
      </c>
      <c r="R105" s="228">
        <f>Q105*H105</f>
        <v>0</v>
      </c>
      <c r="S105" s="228">
        <v>0</v>
      </c>
      <c r="T105" s="229">
        <f>S105*H105</f>
        <v>0</v>
      </c>
      <c r="AR105" s="22" t="s">
        <v>150</v>
      </c>
      <c r="AT105" s="22" t="s">
        <v>146</v>
      </c>
      <c r="AU105" s="22" t="s">
        <v>82</v>
      </c>
      <c r="AY105" s="22" t="s">
        <v>144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150</v>
      </c>
      <c r="BM105" s="22" t="s">
        <v>901</v>
      </c>
    </row>
    <row r="106" s="11" customFormat="1">
      <c r="B106" s="231"/>
      <c r="C106" s="232"/>
      <c r="D106" s="233" t="s">
        <v>163</v>
      </c>
      <c r="E106" s="234" t="s">
        <v>22</v>
      </c>
      <c r="F106" s="235" t="s">
        <v>902</v>
      </c>
      <c r="G106" s="232"/>
      <c r="H106" s="236">
        <v>0.252</v>
      </c>
      <c r="I106" s="237"/>
      <c r="J106" s="232"/>
      <c r="K106" s="232"/>
      <c r="L106" s="238"/>
      <c r="M106" s="239"/>
      <c r="N106" s="240"/>
      <c r="O106" s="240"/>
      <c r="P106" s="240"/>
      <c r="Q106" s="240"/>
      <c r="R106" s="240"/>
      <c r="S106" s="240"/>
      <c r="T106" s="241"/>
      <c r="AT106" s="242" t="s">
        <v>163</v>
      </c>
      <c r="AU106" s="242" t="s">
        <v>82</v>
      </c>
      <c r="AV106" s="11" t="s">
        <v>82</v>
      </c>
      <c r="AW106" s="11" t="s">
        <v>37</v>
      </c>
      <c r="AX106" s="11" t="s">
        <v>24</v>
      </c>
      <c r="AY106" s="242" t="s">
        <v>144</v>
      </c>
    </row>
    <row r="107" s="1" customFormat="1" ht="38.25" customHeight="1">
      <c r="B107" s="44"/>
      <c r="C107" s="219" t="s">
        <v>199</v>
      </c>
      <c r="D107" s="219" t="s">
        <v>146</v>
      </c>
      <c r="E107" s="220" t="s">
        <v>200</v>
      </c>
      <c r="F107" s="221" t="s">
        <v>201</v>
      </c>
      <c r="G107" s="222" t="s">
        <v>192</v>
      </c>
      <c r="H107" s="223">
        <v>12.15</v>
      </c>
      <c r="I107" s="224"/>
      <c r="J107" s="225">
        <f>ROUND(I107*H107,2)</f>
        <v>0</v>
      </c>
      <c r="K107" s="221" t="s">
        <v>156</v>
      </c>
      <c r="L107" s="70"/>
      <c r="M107" s="226" t="s">
        <v>22</v>
      </c>
      <c r="N107" s="227" t="s">
        <v>44</v>
      </c>
      <c r="O107" s="45"/>
      <c r="P107" s="228">
        <f>O107*H107</f>
        <v>0</v>
      </c>
      <c r="Q107" s="228">
        <v>0</v>
      </c>
      <c r="R107" s="228">
        <f>Q107*H107</f>
        <v>0</v>
      </c>
      <c r="S107" s="228">
        <v>0</v>
      </c>
      <c r="T107" s="229">
        <f>S107*H107</f>
        <v>0</v>
      </c>
      <c r="AR107" s="22" t="s">
        <v>150</v>
      </c>
      <c r="AT107" s="22" t="s">
        <v>146</v>
      </c>
      <c r="AU107" s="22" t="s">
        <v>82</v>
      </c>
      <c r="AY107" s="22" t="s">
        <v>144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150</v>
      </c>
      <c r="BM107" s="22" t="s">
        <v>202</v>
      </c>
    </row>
    <row r="108" s="11" customFormat="1">
      <c r="B108" s="231"/>
      <c r="C108" s="232"/>
      <c r="D108" s="233" t="s">
        <v>163</v>
      </c>
      <c r="E108" s="234" t="s">
        <v>22</v>
      </c>
      <c r="F108" s="235" t="s">
        <v>903</v>
      </c>
      <c r="G108" s="232"/>
      <c r="H108" s="236">
        <v>11.699999999999999</v>
      </c>
      <c r="I108" s="237"/>
      <c r="J108" s="232"/>
      <c r="K108" s="232"/>
      <c r="L108" s="238"/>
      <c r="M108" s="239"/>
      <c r="N108" s="240"/>
      <c r="O108" s="240"/>
      <c r="P108" s="240"/>
      <c r="Q108" s="240"/>
      <c r="R108" s="240"/>
      <c r="S108" s="240"/>
      <c r="T108" s="241"/>
      <c r="AT108" s="242" t="s">
        <v>163</v>
      </c>
      <c r="AU108" s="242" t="s">
        <v>82</v>
      </c>
      <c r="AV108" s="11" t="s">
        <v>82</v>
      </c>
      <c r="AW108" s="11" t="s">
        <v>37</v>
      </c>
      <c r="AX108" s="11" t="s">
        <v>73</v>
      </c>
      <c r="AY108" s="242" t="s">
        <v>144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904</v>
      </c>
      <c r="G109" s="232"/>
      <c r="H109" s="236">
        <v>0.45000000000000001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73</v>
      </c>
      <c r="AY109" s="242" t="s">
        <v>144</v>
      </c>
    </row>
    <row r="110" s="12" customFormat="1">
      <c r="B110" s="243"/>
      <c r="C110" s="244"/>
      <c r="D110" s="233" t="s">
        <v>163</v>
      </c>
      <c r="E110" s="245" t="s">
        <v>22</v>
      </c>
      <c r="F110" s="246" t="s">
        <v>205</v>
      </c>
      <c r="G110" s="244"/>
      <c r="H110" s="247">
        <v>12.15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AT110" s="253" t="s">
        <v>163</v>
      </c>
      <c r="AU110" s="253" t="s">
        <v>82</v>
      </c>
      <c r="AV110" s="12" t="s">
        <v>150</v>
      </c>
      <c r="AW110" s="12" t="s">
        <v>37</v>
      </c>
      <c r="AX110" s="12" t="s">
        <v>24</v>
      </c>
      <c r="AY110" s="253" t="s">
        <v>144</v>
      </c>
    </row>
    <row r="111" s="1" customFormat="1" ht="25.5" customHeight="1">
      <c r="B111" s="44"/>
      <c r="C111" s="254" t="s">
        <v>10</v>
      </c>
      <c r="D111" s="254" t="s">
        <v>206</v>
      </c>
      <c r="E111" s="255" t="s">
        <v>207</v>
      </c>
      <c r="F111" s="256" t="s">
        <v>208</v>
      </c>
      <c r="G111" s="257" t="s">
        <v>209</v>
      </c>
      <c r="H111" s="258">
        <v>65</v>
      </c>
      <c r="I111" s="259"/>
      <c r="J111" s="260">
        <f>ROUND(I111*H111,2)</f>
        <v>0</v>
      </c>
      <c r="K111" s="256" t="s">
        <v>156</v>
      </c>
      <c r="L111" s="261"/>
      <c r="M111" s="262" t="s">
        <v>22</v>
      </c>
      <c r="N111" s="263" t="s">
        <v>44</v>
      </c>
      <c r="O111" s="45"/>
      <c r="P111" s="228">
        <f>O111*H111</f>
        <v>0</v>
      </c>
      <c r="Q111" s="228">
        <v>0.032000000000000001</v>
      </c>
      <c r="R111" s="228">
        <f>Q111*H111</f>
        <v>2.0800000000000001</v>
      </c>
      <c r="S111" s="228">
        <v>0</v>
      </c>
      <c r="T111" s="229">
        <f>S111*H111</f>
        <v>0</v>
      </c>
      <c r="AR111" s="22" t="s">
        <v>210</v>
      </c>
      <c r="AT111" s="22" t="s">
        <v>206</v>
      </c>
      <c r="AU111" s="22" t="s">
        <v>82</v>
      </c>
      <c r="AY111" s="22" t="s">
        <v>144</v>
      </c>
      <c r="BE111" s="230">
        <f>IF(N111="základní",J111,0)</f>
        <v>0</v>
      </c>
      <c r="BF111" s="230">
        <f>IF(N111="snížená",J111,0)</f>
        <v>0</v>
      </c>
      <c r="BG111" s="230">
        <f>IF(N111="zákl. přenesená",J111,0)</f>
        <v>0</v>
      </c>
      <c r="BH111" s="230">
        <f>IF(N111="sníž. přenesená",J111,0)</f>
        <v>0</v>
      </c>
      <c r="BI111" s="230">
        <f>IF(N111="nulová",J111,0)</f>
        <v>0</v>
      </c>
      <c r="BJ111" s="22" t="s">
        <v>24</v>
      </c>
      <c r="BK111" s="230">
        <f>ROUND(I111*H111,2)</f>
        <v>0</v>
      </c>
      <c r="BL111" s="22" t="s">
        <v>150</v>
      </c>
      <c r="BM111" s="22" t="s">
        <v>211</v>
      </c>
    </row>
    <row r="112" s="1" customFormat="1" ht="25.5" customHeight="1">
      <c r="B112" s="44"/>
      <c r="C112" s="254" t="s">
        <v>212</v>
      </c>
      <c r="D112" s="254" t="s">
        <v>206</v>
      </c>
      <c r="E112" s="255" t="s">
        <v>213</v>
      </c>
      <c r="F112" s="256" t="s">
        <v>214</v>
      </c>
      <c r="G112" s="257" t="s">
        <v>209</v>
      </c>
      <c r="H112" s="258">
        <v>130</v>
      </c>
      <c r="I112" s="259"/>
      <c r="J112" s="260">
        <f>ROUND(I112*H112,2)</f>
        <v>0</v>
      </c>
      <c r="K112" s="256" t="s">
        <v>156</v>
      </c>
      <c r="L112" s="261"/>
      <c r="M112" s="262" t="s">
        <v>22</v>
      </c>
      <c r="N112" s="263" t="s">
        <v>44</v>
      </c>
      <c r="O112" s="45"/>
      <c r="P112" s="228">
        <f>O112*H112</f>
        <v>0</v>
      </c>
      <c r="Q112" s="228">
        <v>0.0060000000000000001</v>
      </c>
      <c r="R112" s="228">
        <f>Q112*H112</f>
        <v>0.78000000000000003</v>
      </c>
      <c r="S112" s="228">
        <v>0</v>
      </c>
      <c r="T112" s="229">
        <f>S112*H112</f>
        <v>0</v>
      </c>
      <c r="AR112" s="22" t="s">
        <v>210</v>
      </c>
      <c r="AT112" s="22" t="s">
        <v>206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215</v>
      </c>
    </row>
    <row r="113" s="11" customFormat="1">
      <c r="B113" s="231"/>
      <c r="C113" s="232"/>
      <c r="D113" s="233" t="s">
        <v>163</v>
      </c>
      <c r="E113" s="234" t="s">
        <v>22</v>
      </c>
      <c r="F113" s="235" t="s">
        <v>905</v>
      </c>
      <c r="G113" s="232"/>
      <c r="H113" s="236">
        <v>130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163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144</v>
      </c>
    </row>
    <row r="114" s="1" customFormat="1" ht="25.5" customHeight="1">
      <c r="B114" s="44"/>
      <c r="C114" s="219" t="s">
        <v>216</v>
      </c>
      <c r="D114" s="219" t="s">
        <v>146</v>
      </c>
      <c r="E114" s="220" t="s">
        <v>217</v>
      </c>
      <c r="F114" s="221" t="s">
        <v>218</v>
      </c>
      <c r="G114" s="222" t="s">
        <v>192</v>
      </c>
      <c r="H114" s="223">
        <v>5.1840000000000002</v>
      </c>
      <c r="I114" s="224"/>
      <c r="J114" s="225">
        <f>ROUND(I114*H114,2)</f>
        <v>0</v>
      </c>
      <c r="K114" s="221" t="s">
        <v>156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219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906</v>
      </c>
      <c r="G115" s="232"/>
      <c r="H115" s="236">
        <v>5.1840000000000002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38.25" customHeight="1">
      <c r="B116" s="44"/>
      <c r="C116" s="219" t="s">
        <v>221</v>
      </c>
      <c r="D116" s="219" t="s">
        <v>146</v>
      </c>
      <c r="E116" s="220" t="s">
        <v>222</v>
      </c>
      <c r="F116" s="221" t="s">
        <v>223</v>
      </c>
      <c r="G116" s="222" t="s">
        <v>192</v>
      </c>
      <c r="H116" s="223">
        <v>37.43</v>
      </c>
      <c r="I116" s="224"/>
      <c r="J116" s="225">
        <f>ROUND(I116*H116,2)</f>
        <v>0</v>
      </c>
      <c r="K116" s="221" t="s">
        <v>156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224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907</v>
      </c>
      <c r="G117" s="232"/>
      <c r="H117" s="236">
        <v>37.43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38.25" customHeight="1">
      <c r="B118" s="44"/>
      <c r="C118" s="219" t="s">
        <v>546</v>
      </c>
      <c r="D118" s="219" t="s">
        <v>146</v>
      </c>
      <c r="E118" s="220" t="s">
        <v>227</v>
      </c>
      <c r="F118" s="221" t="s">
        <v>228</v>
      </c>
      <c r="G118" s="222" t="s">
        <v>192</v>
      </c>
      <c r="H118" s="223">
        <v>80.599000000000004</v>
      </c>
      <c r="I118" s="224"/>
      <c r="J118" s="225">
        <f>ROUND(I118*H118,2)</f>
        <v>0</v>
      </c>
      <c r="K118" s="221" t="s">
        <v>161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908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909</v>
      </c>
      <c r="G119" s="232"/>
      <c r="H119" s="236">
        <v>80.599000000000004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" customFormat="1" ht="51" customHeight="1">
      <c r="B120" s="44"/>
      <c r="C120" s="219" t="s">
        <v>553</v>
      </c>
      <c r="D120" s="219" t="s">
        <v>146</v>
      </c>
      <c r="E120" s="220" t="s">
        <v>232</v>
      </c>
      <c r="F120" s="221" t="s">
        <v>233</v>
      </c>
      <c r="G120" s="222" t="s">
        <v>192</v>
      </c>
      <c r="H120" s="223">
        <v>1047.787</v>
      </c>
      <c r="I120" s="224"/>
      <c r="J120" s="225">
        <f>ROUND(I120*H120,2)</f>
        <v>0</v>
      </c>
      <c r="K120" s="221" t="s">
        <v>161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150</v>
      </c>
      <c r="AT120" s="22" t="s">
        <v>146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910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911</v>
      </c>
      <c r="G121" s="232"/>
      <c r="H121" s="236">
        <v>1047.787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51" customHeight="1">
      <c r="B122" s="44"/>
      <c r="C122" s="219" t="s">
        <v>717</v>
      </c>
      <c r="D122" s="219" t="s">
        <v>146</v>
      </c>
      <c r="E122" s="220" t="s">
        <v>608</v>
      </c>
      <c r="F122" s="221" t="s">
        <v>609</v>
      </c>
      <c r="G122" s="222" t="s">
        <v>192</v>
      </c>
      <c r="H122" s="223">
        <v>6.0149999999999997</v>
      </c>
      <c r="I122" s="224"/>
      <c r="J122" s="225">
        <f>ROUND(I122*H122,2)</f>
        <v>0</v>
      </c>
      <c r="K122" s="221" t="s">
        <v>156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150</v>
      </c>
      <c r="AT122" s="22" t="s">
        <v>146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912</v>
      </c>
    </row>
    <row r="123" s="11" customFormat="1">
      <c r="B123" s="231"/>
      <c r="C123" s="232"/>
      <c r="D123" s="233" t="s">
        <v>163</v>
      </c>
      <c r="E123" s="234" t="s">
        <v>22</v>
      </c>
      <c r="F123" s="235" t="s">
        <v>913</v>
      </c>
      <c r="G123" s="232"/>
      <c r="H123" s="236">
        <v>6.0149999999999997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163</v>
      </c>
      <c r="AU123" s="242" t="s">
        <v>82</v>
      </c>
      <c r="AV123" s="11" t="s">
        <v>82</v>
      </c>
      <c r="AW123" s="11" t="s">
        <v>37</v>
      </c>
      <c r="AX123" s="11" t="s">
        <v>24</v>
      </c>
      <c r="AY123" s="242" t="s">
        <v>144</v>
      </c>
    </row>
    <row r="124" s="1" customFormat="1" ht="16.5" customHeight="1">
      <c r="B124" s="44"/>
      <c r="C124" s="219" t="s">
        <v>9</v>
      </c>
      <c r="D124" s="219" t="s">
        <v>146</v>
      </c>
      <c r="E124" s="220" t="s">
        <v>241</v>
      </c>
      <c r="F124" s="221" t="s">
        <v>242</v>
      </c>
      <c r="G124" s="222" t="s">
        <v>192</v>
      </c>
      <c r="H124" s="223">
        <v>102.25400000000001</v>
      </c>
      <c r="I124" s="224"/>
      <c r="J124" s="225">
        <f>ROUND(I124*H124,2)</f>
        <v>0</v>
      </c>
      <c r="K124" s="221" t="s">
        <v>156</v>
      </c>
      <c r="L124" s="70"/>
      <c r="M124" s="226" t="s">
        <v>22</v>
      </c>
      <c r="N124" s="227" t="s">
        <v>44</v>
      </c>
      <c r="O124" s="45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AR124" s="22" t="s">
        <v>150</v>
      </c>
      <c r="AT124" s="22" t="s">
        <v>146</v>
      </c>
      <c r="AU124" s="22" t="s">
        <v>82</v>
      </c>
      <c r="AY124" s="22" t="s">
        <v>144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22" t="s">
        <v>24</v>
      </c>
      <c r="BK124" s="230">
        <f>ROUND(I124*H124,2)</f>
        <v>0</v>
      </c>
      <c r="BL124" s="22" t="s">
        <v>150</v>
      </c>
      <c r="BM124" s="22" t="s">
        <v>243</v>
      </c>
    </row>
    <row r="125" s="11" customFormat="1">
      <c r="B125" s="231"/>
      <c r="C125" s="232"/>
      <c r="D125" s="233" t="s">
        <v>163</v>
      </c>
      <c r="E125" s="234" t="s">
        <v>22</v>
      </c>
      <c r="F125" s="235" t="s">
        <v>914</v>
      </c>
      <c r="G125" s="232"/>
      <c r="H125" s="236">
        <v>102.25400000000001</v>
      </c>
      <c r="I125" s="237"/>
      <c r="J125" s="232"/>
      <c r="K125" s="232"/>
      <c r="L125" s="238"/>
      <c r="M125" s="239"/>
      <c r="N125" s="240"/>
      <c r="O125" s="240"/>
      <c r="P125" s="240"/>
      <c r="Q125" s="240"/>
      <c r="R125" s="240"/>
      <c r="S125" s="240"/>
      <c r="T125" s="241"/>
      <c r="AT125" s="242" t="s">
        <v>163</v>
      </c>
      <c r="AU125" s="242" t="s">
        <v>82</v>
      </c>
      <c r="AV125" s="11" t="s">
        <v>82</v>
      </c>
      <c r="AW125" s="11" t="s">
        <v>37</v>
      </c>
      <c r="AX125" s="11" t="s">
        <v>24</v>
      </c>
      <c r="AY125" s="242" t="s">
        <v>144</v>
      </c>
    </row>
    <row r="126" s="1" customFormat="1" ht="16.5" customHeight="1">
      <c r="B126" s="44"/>
      <c r="C126" s="219" t="s">
        <v>158</v>
      </c>
      <c r="D126" s="219" t="s">
        <v>146</v>
      </c>
      <c r="E126" s="220" t="s">
        <v>246</v>
      </c>
      <c r="F126" s="221" t="s">
        <v>247</v>
      </c>
      <c r="G126" s="222" t="s">
        <v>248</v>
      </c>
      <c r="H126" s="223">
        <v>111.87600000000001</v>
      </c>
      <c r="I126" s="224"/>
      <c r="J126" s="225">
        <f>ROUND(I126*H126,2)</f>
        <v>0</v>
      </c>
      <c r="K126" s="221" t="s">
        <v>161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150</v>
      </c>
      <c r="AT126" s="22" t="s">
        <v>146</v>
      </c>
      <c r="AU126" s="22" t="s">
        <v>82</v>
      </c>
      <c r="AY126" s="22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150</v>
      </c>
      <c r="BM126" s="22" t="s">
        <v>915</v>
      </c>
    </row>
    <row r="127" s="11" customFormat="1">
      <c r="B127" s="231"/>
      <c r="C127" s="232"/>
      <c r="D127" s="233" t="s">
        <v>163</v>
      </c>
      <c r="E127" s="234" t="s">
        <v>22</v>
      </c>
      <c r="F127" s="235" t="s">
        <v>916</v>
      </c>
      <c r="G127" s="232"/>
      <c r="H127" s="236">
        <v>111.87600000000001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163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144</v>
      </c>
    </row>
    <row r="128" s="1" customFormat="1" ht="25.5" customHeight="1">
      <c r="B128" s="44"/>
      <c r="C128" s="219" t="s">
        <v>240</v>
      </c>
      <c r="D128" s="219" t="s">
        <v>146</v>
      </c>
      <c r="E128" s="220" t="s">
        <v>252</v>
      </c>
      <c r="F128" s="221" t="s">
        <v>253</v>
      </c>
      <c r="G128" s="222" t="s">
        <v>192</v>
      </c>
      <c r="H128" s="223">
        <v>9.1519999999999992</v>
      </c>
      <c r="I128" s="224"/>
      <c r="J128" s="225">
        <f>ROUND(I128*H128,2)</f>
        <v>0</v>
      </c>
      <c r="K128" s="221" t="s">
        <v>156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150</v>
      </c>
      <c r="AT128" s="22" t="s">
        <v>146</v>
      </c>
      <c r="AU128" s="22" t="s">
        <v>82</v>
      </c>
      <c r="AY128" s="22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150</v>
      </c>
      <c r="BM128" s="22" t="s">
        <v>254</v>
      </c>
    </row>
    <row r="129" s="11" customFormat="1">
      <c r="B129" s="231"/>
      <c r="C129" s="232"/>
      <c r="D129" s="233" t="s">
        <v>163</v>
      </c>
      <c r="E129" s="234" t="s">
        <v>22</v>
      </c>
      <c r="F129" s="235" t="s">
        <v>917</v>
      </c>
      <c r="G129" s="232"/>
      <c r="H129" s="236">
        <v>5.2000000000000002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163</v>
      </c>
      <c r="AU129" s="242" t="s">
        <v>82</v>
      </c>
      <c r="AV129" s="11" t="s">
        <v>82</v>
      </c>
      <c r="AW129" s="11" t="s">
        <v>37</v>
      </c>
      <c r="AX129" s="11" t="s">
        <v>73</v>
      </c>
      <c r="AY129" s="242" t="s">
        <v>144</v>
      </c>
    </row>
    <row r="130" s="11" customFormat="1">
      <c r="B130" s="231"/>
      <c r="C130" s="232"/>
      <c r="D130" s="233" t="s">
        <v>163</v>
      </c>
      <c r="E130" s="234" t="s">
        <v>22</v>
      </c>
      <c r="F130" s="235" t="s">
        <v>918</v>
      </c>
      <c r="G130" s="232"/>
      <c r="H130" s="236">
        <v>3.952</v>
      </c>
      <c r="I130" s="237"/>
      <c r="J130" s="232"/>
      <c r="K130" s="232"/>
      <c r="L130" s="238"/>
      <c r="M130" s="239"/>
      <c r="N130" s="240"/>
      <c r="O130" s="240"/>
      <c r="P130" s="240"/>
      <c r="Q130" s="240"/>
      <c r="R130" s="240"/>
      <c r="S130" s="240"/>
      <c r="T130" s="241"/>
      <c r="AT130" s="242" t="s">
        <v>163</v>
      </c>
      <c r="AU130" s="242" t="s">
        <v>82</v>
      </c>
      <c r="AV130" s="11" t="s">
        <v>82</v>
      </c>
      <c r="AW130" s="11" t="s">
        <v>37</v>
      </c>
      <c r="AX130" s="11" t="s">
        <v>73</v>
      </c>
      <c r="AY130" s="242" t="s">
        <v>144</v>
      </c>
    </row>
    <row r="131" s="12" customFormat="1">
      <c r="B131" s="243"/>
      <c r="C131" s="244"/>
      <c r="D131" s="233" t="s">
        <v>163</v>
      </c>
      <c r="E131" s="245" t="s">
        <v>22</v>
      </c>
      <c r="F131" s="246" t="s">
        <v>205</v>
      </c>
      <c r="G131" s="244"/>
      <c r="H131" s="247">
        <v>9.1519999999999992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AT131" s="253" t="s">
        <v>163</v>
      </c>
      <c r="AU131" s="253" t="s">
        <v>82</v>
      </c>
      <c r="AV131" s="12" t="s">
        <v>150</v>
      </c>
      <c r="AW131" s="12" t="s">
        <v>37</v>
      </c>
      <c r="AX131" s="12" t="s">
        <v>24</v>
      </c>
      <c r="AY131" s="253" t="s">
        <v>144</v>
      </c>
    </row>
    <row r="132" s="1" customFormat="1" ht="38.25" customHeight="1">
      <c r="B132" s="44"/>
      <c r="C132" s="219" t="s">
        <v>251</v>
      </c>
      <c r="D132" s="219" t="s">
        <v>146</v>
      </c>
      <c r="E132" s="220" t="s">
        <v>259</v>
      </c>
      <c r="F132" s="221" t="s">
        <v>260</v>
      </c>
      <c r="G132" s="222" t="s">
        <v>192</v>
      </c>
      <c r="H132" s="223">
        <v>0.61499999999999999</v>
      </c>
      <c r="I132" s="224"/>
      <c r="J132" s="225">
        <f>ROUND(I132*H132,2)</f>
        <v>0</v>
      </c>
      <c r="K132" s="221" t="s">
        <v>156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150</v>
      </c>
      <c r="AT132" s="22" t="s">
        <v>146</v>
      </c>
      <c r="AU132" s="22" t="s">
        <v>82</v>
      </c>
      <c r="AY132" s="22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150</v>
      </c>
      <c r="BM132" s="22" t="s">
        <v>261</v>
      </c>
    </row>
    <row r="133" s="11" customFormat="1">
      <c r="B133" s="231"/>
      <c r="C133" s="232"/>
      <c r="D133" s="233" t="s">
        <v>163</v>
      </c>
      <c r="E133" s="234" t="s">
        <v>22</v>
      </c>
      <c r="F133" s="235" t="s">
        <v>919</v>
      </c>
      <c r="G133" s="232"/>
      <c r="H133" s="236">
        <v>0.315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163</v>
      </c>
      <c r="AU133" s="242" t="s">
        <v>82</v>
      </c>
      <c r="AV133" s="11" t="s">
        <v>82</v>
      </c>
      <c r="AW133" s="11" t="s">
        <v>37</v>
      </c>
      <c r="AX133" s="11" t="s">
        <v>73</v>
      </c>
      <c r="AY133" s="242" t="s">
        <v>144</v>
      </c>
    </row>
    <row r="134" s="11" customFormat="1">
      <c r="B134" s="231"/>
      <c r="C134" s="232"/>
      <c r="D134" s="233" t="s">
        <v>163</v>
      </c>
      <c r="E134" s="234" t="s">
        <v>22</v>
      </c>
      <c r="F134" s="235" t="s">
        <v>920</v>
      </c>
      <c r="G134" s="232"/>
      <c r="H134" s="236">
        <v>0.29999999999999999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163</v>
      </c>
      <c r="AU134" s="242" t="s">
        <v>82</v>
      </c>
      <c r="AV134" s="11" t="s">
        <v>82</v>
      </c>
      <c r="AW134" s="11" t="s">
        <v>37</v>
      </c>
      <c r="AX134" s="11" t="s">
        <v>73</v>
      </c>
      <c r="AY134" s="242" t="s">
        <v>144</v>
      </c>
    </row>
    <row r="135" s="12" customFormat="1">
      <c r="B135" s="243"/>
      <c r="C135" s="244"/>
      <c r="D135" s="233" t="s">
        <v>163</v>
      </c>
      <c r="E135" s="245" t="s">
        <v>22</v>
      </c>
      <c r="F135" s="246" t="s">
        <v>205</v>
      </c>
      <c r="G135" s="244"/>
      <c r="H135" s="247">
        <v>0.61499999999999999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AT135" s="253" t="s">
        <v>163</v>
      </c>
      <c r="AU135" s="253" t="s">
        <v>82</v>
      </c>
      <c r="AV135" s="12" t="s">
        <v>150</v>
      </c>
      <c r="AW135" s="12" t="s">
        <v>37</v>
      </c>
      <c r="AX135" s="12" t="s">
        <v>24</v>
      </c>
      <c r="AY135" s="253" t="s">
        <v>144</v>
      </c>
    </row>
    <row r="136" s="1" customFormat="1" ht="25.5" customHeight="1">
      <c r="B136" s="44"/>
      <c r="C136" s="219" t="s">
        <v>921</v>
      </c>
      <c r="D136" s="219" t="s">
        <v>146</v>
      </c>
      <c r="E136" s="220" t="s">
        <v>264</v>
      </c>
      <c r="F136" s="221" t="s">
        <v>265</v>
      </c>
      <c r="G136" s="222" t="s">
        <v>155</v>
      </c>
      <c r="H136" s="223">
        <v>773.50900000000001</v>
      </c>
      <c r="I136" s="224"/>
      <c r="J136" s="225">
        <f>ROUND(I136*H136,2)</f>
        <v>0</v>
      </c>
      <c r="K136" s="221" t="s">
        <v>156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150</v>
      </c>
      <c r="AT136" s="22" t="s">
        <v>146</v>
      </c>
      <c r="AU136" s="22" t="s">
        <v>82</v>
      </c>
      <c r="AY136" s="22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150</v>
      </c>
      <c r="BM136" s="22" t="s">
        <v>266</v>
      </c>
    </row>
    <row r="137" s="11" customFormat="1">
      <c r="B137" s="231"/>
      <c r="C137" s="232"/>
      <c r="D137" s="233" t="s">
        <v>163</v>
      </c>
      <c r="E137" s="234" t="s">
        <v>22</v>
      </c>
      <c r="F137" s="235" t="s">
        <v>922</v>
      </c>
      <c r="G137" s="232"/>
      <c r="H137" s="236">
        <v>773.50900000000001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AT137" s="242" t="s">
        <v>163</v>
      </c>
      <c r="AU137" s="242" t="s">
        <v>82</v>
      </c>
      <c r="AV137" s="11" t="s">
        <v>82</v>
      </c>
      <c r="AW137" s="11" t="s">
        <v>37</v>
      </c>
      <c r="AX137" s="11" t="s">
        <v>24</v>
      </c>
      <c r="AY137" s="242" t="s">
        <v>144</v>
      </c>
    </row>
    <row r="138" s="10" customFormat="1" ht="29.88" customHeight="1">
      <c r="B138" s="203"/>
      <c r="C138" s="204"/>
      <c r="D138" s="205" t="s">
        <v>72</v>
      </c>
      <c r="E138" s="217" t="s">
        <v>150</v>
      </c>
      <c r="F138" s="217" t="s">
        <v>268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SUM(P139:P146)</f>
        <v>0</v>
      </c>
      <c r="Q138" s="211"/>
      <c r="R138" s="212">
        <f>SUM(R139:R146)</f>
        <v>2.2749999999999999</v>
      </c>
      <c r="S138" s="211"/>
      <c r="T138" s="213">
        <f>SUM(T139:T146)</f>
        <v>0</v>
      </c>
      <c r="AR138" s="214" t="s">
        <v>24</v>
      </c>
      <c r="AT138" s="215" t="s">
        <v>72</v>
      </c>
      <c r="AU138" s="215" t="s">
        <v>24</v>
      </c>
      <c r="AY138" s="214" t="s">
        <v>144</v>
      </c>
      <c r="BK138" s="216">
        <f>SUM(BK139:BK146)</f>
        <v>0</v>
      </c>
    </row>
    <row r="139" s="1" customFormat="1" ht="25.5" customHeight="1">
      <c r="B139" s="44"/>
      <c r="C139" s="219" t="s">
        <v>731</v>
      </c>
      <c r="D139" s="219" t="s">
        <v>146</v>
      </c>
      <c r="E139" s="220" t="s">
        <v>270</v>
      </c>
      <c r="F139" s="221" t="s">
        <v>271</v>
      </c>
      <c r="G139" s="222" t="s">
        <v>155</v>
      </c>
      <c r="H139" s="223">
        <v>1.6499999999999999</v>
      </c>
      <c r="I139" s="224"/>
      <c r="J139" s="225">
        <f>ROUND(I139*H139,2)</f>
        <v>0</v>
      </c>
      <c r="K139" s="221" t="s">
        <v>156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AR139" s="22" t="s">
        <v>150</v>
      </c>
      <c r="AT139" s="22" t="s">
        <v>146</v>
      </c>
      <c r="AU139" s="22" t="s">
        <v>82</v>
      </c>
      <c r="AY139" s="22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150</v>
      </c>
      <c r="BM139" s="22" t="s">
        <v>272</v>
      </c>
    </row>
    <row r="140" s="11" customFormat="1">
      <c r="B140" s="231"/>
      <c r="C140" s="232"/>
      <c r="D140" s="233" t="s">
        <v>163</v>
      </c>
      <c r="E140" s="234" t="s">
        <v>22</v>
      </c>
      <c r="F140" s="235" t="s">
        <v>923</v>
      </c>
      <c r="G140" s="232"/>
      <c r="H140" s="236">
        <v>1.6499999999999999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163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144</v>
      </c>
    </row>
    <row r="141" s="1" customFormat="1" ht="51" customHeight="1">
      <c r="B141" s="44"/>
      <c r="C141" s="254" t="s">
        <v>924</v>
      </c>
      <c r="D141" s="254" t="s">
        <v>206</v>
      </c>
      <c r="E141" s="255" t="s">
        <v>275</v>
      </c>
      <c r="F141" s="256" t="s">
        <v>276</v>
      </c>
      <c r="G141" s="257" t="s">
        <v>248</v>
      </c>
      <c r="H141" s="258">
        <v>1.3029999999999999</v>
      </c>
      <c r="I141" s="259"/>
      <c r="J141" s="260">
        <f>ROUND(I141*H141,2)</f>
        <v>0</v>
      </c>
      <c r="K141" s="256" t="s">
        <v>156</v>
      </c>
      <c r="L141" s="261"/>
      <c r="M141" s="262" t="s">
        <v>22</v>
      </c>
      <c r="N141" s="263" t="s">
        <v>44</v>
      </c>
      <c r="O141" s="45"/>
      <c r="P141" s="228">
        <f>O141*H141</f>
        <v>0</v>
      </c>
      <c r="Q141" s="228">
        <v>1</v>
      </c>
      <c r="R141" s="228">
        <f>Q141*H141</f>
        <v>1.3029999999999999</v>
      </c>
      <c r="S141" s="228">
        <v>0</v>
      </c>
      <c r="T141" s="229">
        <f>S141*H141</f>
        <v>0</v>
      </c>
      <c r="AR141" s="22" t="s">
        <v>210</v>
      </c>
      <c r="AT141" s="22" t="s">
        <v>206</v>
      </c>
      <c r="AU141" s="22" t="s">
        <v>82</v>
      </c>
      <c r="AY141" s="22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150</v>
      </c>
      <c r="BM141" s="22" t="s">
        <v>277</v>
      </c>
    </row>
    <row r="142" s="11" customFormat="1">
      <c r="B142" s="231"/>
      <c r="C142" s="232"/>
      <c r="D142" s="233" t="s">
        <v>163</v>
      </c>
      <c r="E142" s="234" t="s">
        <v>22</v>
      </c>
      <c r="F142" s="235" t="s">
        <v>925</v>
      </c>
      <c r="G142" s="232"/>
      <c r="H142" s="236">
        <v>1.3029999999999999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163</v>
      </c>
      <c r="AU142" s="242" t="s">
        <v>82</v>
      </c>
      <c r="AV142" s="11" t="s">
        <v>82</v>
      </c>
      <c r="AW142" s="11" t="s">
        <v>37</v>
      </c>
      <c r="AX142" s="11" t="s">
        <v>24</v>
      </c>
      <c r="AY142" s="242" t="s">
        <v>144</v>
      </c>
    </row>
    <row r="143" s="1" customFormat="1" ht="25.5" customHeight="1">
      <c r="B143" s="44"/>
      <c r="C143" s="219" t="s">
        <v>269</v>
      </c>
      <c r="D143" s="219" t="s">
        <v>146</v>
      </c>
      <c r="E143" s="220" t="s">
        <v>280</v>
      </c>
      <c r="F143" s="221" t="s">
        <v>281</v>
      </c>
      <c r="G143" s="222" t="s">
        <v>155</v>
      </c>
      <c r="H143" s="223">
        <v>6.4800000000000004</v>
      </c>
      <c r="I143" s="224"/>
      <c r="J143" s="225">
        <f>ROUND(I143*H143,2)</f>
        <v>0</v>
      </c>
      <c r="K143" s="221" t="s">
        <v>156</v>
      </c>
      <c r="L143" s="70"/>
      <c r="M143" s="226" t="s">
        <v>22</v>
      </c>
      <c r="N143" s="227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150</v>
      </c>
      <c r="AT143" s="22" t="s">
        <v>146</v>
      </c>
      <c r="AU143" s="22" t="s">
        <v>82</v>
      </c>
      <c r="AY143" s="22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150</v>
      </c>
      <c r="BM143" s="22" t="s">
        <v>282</v>
      </c>
    </row>
    <row r="144" s="11" customFormat="1">
      <c r="B144" s="231"/>
      <c r="C144" s="232"/>
      <c r="D144" s="233" t="s">
        <v>163</v>
      </c>
      <c r="E144" s="234" t="s">
        <v>22</v>
      </c>
      <c r="F144" s="235" t="s">
        <v>630</v>
      </c>
      <c r="G144" s="232"/>
      <c r="H144" s="236">
        <v>6.4800000000000004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163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144</v>
      </c>
    </row>
    <row r="145" s="1" customFormat="1" ht="25.5" customHeight="1">
      <c r="B145" s="44"/>
      <c r="C145" s="254" t="s">
        <v>274</v>
      </c>
      <c r="D145" s="254" t="s">
        <v>206</v>
      </c>
      <c r="E145" s="255" t="s">
        <v>926</v>
      </c>
      <c r="F145" s="256" t="s">
        <v>927</v>
      </c>
      <c r="G145" s="257" t="s">
        <v>248</v>
      </c>
      <c r="H145" s="258">
        <v>0.97199999999999998</v>
      </c>
      <c r="I145" s="259"/>
      <c r="J145" s="260">
        <f>ROUND(I145*H145,2)</f>
        <v>0</v>
      </c>
      <c r="K145" s="256" t="s">
        <v>156</v>
      </c>
      <c r="L145" s="261"/>
      <c r="M145" s="262" t="s">
        <v>22</v>
      </c>
      <c r="N145" s="263" t="s">
        <v>44</v>
      </c>
      <c r="O145" s="45"/>
      <c r="P145" s="228">
        <f>O145*H145</f>
        <v>0</v>
      </c>
      <c r="Q145" s="228">
        <v>1</v>
      </c>
      <c r="R145" s="228">
        <f>Q145*H145</f>
        <v>0.97199999999999998</v>
      </c>
      <c r="S145" s="228">
        <v>0</v>
      </c>
      <c r="T145" s="229">
        <f>S145*H145</f>
        <v>0</v>
      </c>
      <c r="AR145" s="22" t="s">
        <v>210</v>
      </c>
      <c r="AT145" s="22" t="s">
        <v>206</v>
      </c>
      <c r="AU145" s="22" t="s">
        <v>82</v>
      </c>
      <c r="AY145" s="22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150</v>
      </c>
      <c r="BM145" s="22" t="s">
        <v>928</v>
      </c>
    </row>
    <row r="146" s="11" customFormat="1">
      <c r="B146" s="231"/>
      <c r="C146" s="232"/>
      <c r="D146" s="233" t="s">
        <v>163</v>
      </c>
      <c r="E146" s="234" t="s">
        <v>22</v>
      </c>
      <c r="F146" s="235" t="s">
        <v>929</v>
      </c>
      <c r="G146" s="232"/>
      <c r="H146" s="236">
        <v>0.97199999999999998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163</v>
      </c>
      <c r="AU146" s="242" t="s">
        <v>82</v>
      </c>
      <c r="AV146" s="11" t="s">
        <v>82</v>
      </c>
      <c r="AW146" s="11" t="s">
        <v>37</v>
      </c>
      <c r="AX146" s="11" t="s">
        <v>24</v>
      </c>
      <c r="AY146" s="242" t="s">
        <v>144</v>
      </c>
    </row>
    <row r="147" s="10" customFormat="1" ht="29.88" customHeight="1">
      <c r="B147" s="203"/>
      <c r="C147" s="204"/>
      <c r="D147" s="205" t="s">
        <v>72</v>
      </c>
      <c r="E147" s="217" t="s">
        <v>165</v>
      </c>
      <c r="F147" s="217" t="s">
        <v>288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SUM(P148:P171)</f>
        <v>0</v>
      </c>
      <c r="Q147" s="211"/>
      <c r="R147" s="212">
        <f>SUM(R148:R171)</f>
        <v>111.91595100000001</v>
      </c>
      <c r="S147" s="211"/>
      <c r="T147" s="213">
        <f>SUM(T148:T171)</f>
        <v>0</v>
      </c>
      <c r="AR147" s="214" t="s">
        <v>24</v>
      </c>
      <c r="AT147" s="215" t="s">
        <v>72</v>
      </c>
      <c r="AU147" s="215" t="s">
        <v>24</v>
      </c>
      <c r="AY147" s="214" t="s">
        <v>144</v>
      </c>
      <c r="BK147" s="216">
        <f>SUM(BK148:BK171)</f>
        <v>0</v>
      </c>
    </row>
    <row r="148" s="1" customFormat="1" ht="25.5" customHeight="1">
      <c r="B148" s="44"/>
      <c r="C148" s="219" t="s">
        <v>354</v>
      </c>
      <c r="D148" s="219" t="s">
        <v>146</v>
      </c>
      <c r="E148" s="220" t="s">
        <v>290</v>
      </c>
      <c r="F148" s="221" t="s">
        <v>291</v>
      </c>
      <c r="G148" s="222" t="s">
        <v>155</v>
      </c>
      <c r="H148" s="223">
        <v>92.409999999999997</v>
      </c>
      <c r="I148" s="224"/>
      <c r="J148" s="225">
        <f>ROUND(I148*H148,2)</f>
        <v>0</v>
      </c>
      <c r="K148" s="221" t="s">
        <v>161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150</v>
      </c>
      <c r="AT148" s="22" t="s">
        <v>146</v>
      </c>
      <c r="AU148" s="22" t="s">
        <v>82</v>
      </c>
      <c r="AY148" s="22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150</v>
      </c>
      <c r="BM148" s="22" t="s">
        <v>930</v>
      </c>
    </row>
    <row r="149" s="11" customFormat="1">
      <c r="B149" s="231"/>
      <c r="C149" s="232"/>
      <c r="D149" s="233" t="s">
        <v>163</v>
      </c>
      <c r="E149" s="234" t="s">
        <v>22</v>
      </c>
      <c r="F149" s="235" t="s">
        <v>931</v>
      </c>
      <c r="G149" s="232"/>
      <c r="H149" s="236">
        <v>92.409999999999997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163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144</v>
      </c>
    </row>
    <row r="150" s="1" customFormat="1" ht="25.5" customHeight="1">
      <c r="B150" s="44"/>
      <c r="C150" s="219" t="s">
        <v>738</v>
      </c>
      <c r="D150" s="219" t="s">
        <v>146</v>
      </c>
      <c r="E150" s="220" t="s">
        <v>295</v>
      </c>
      <c r="F150" s="221" t="s">
        <v>296</v>
      </c>
      <c r="G150" s="222" t="s">
        <v>155</v>
      </c>
      <c r="H150" s="223">
        <v>351.47000000000003</v>
      </c>
      <c r="I150" s="224"/>
      <c r="J150" s="225">
        <f>ROUND(I150*H150,2)</f>
        <v>0</v>
      </c>
      <c r="K150" s="221" t="s">
        <v>156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150</v>
      </c>
      <c r="AT150" s="22" t="s">
        <v>146</v>
      </c>
      <c r="AU150" s="22" t="s">
        <v>82</v>
      </c>
      <c r="AY150" s="22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150</v>
      </c>
      <c r="BM150" s="22" t="s">
        <v>297</v>
      </c>
    </row>
    <row r="151" s="11" customFormat="1">
      <c r="B151" s="231"/>
      <c r="C151" s="232"/>
      <c r="D151" s="233" t="s">
        <v>163</v>
      </c>
      <c r="E151" s="234" t="s">
        <v>22</v>
      </c>
      <c r="F151" s="235" t="s">
        <v>932</v>
      </c>
      <c r="G151" s="232"/>
      <c r="H151" s="236">
        <v>351.47000000000003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163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144</v>
      </c>
    </row>
    <row r="152" s="1" customFormat="1" ht="25.5" customHeight="1">
      <c r="B152" s="44"/>
      <c r="C152" s="219" t="s">
        <v>742</v>
      </c>
      <c r="D152" s="219" t="s">
        <v>146</v>
      </c>
      <c r="E152" s="220" t="s">
        <v>300</v>
      </c>
      <c r="F152" s="221" t="s">
        <v>301</v>
      </c>
      <c r="G152" s="222" t="s">
        <v>155</v>
      </c>
      <c r="H152" s="223">
        <v>87.304000000000002</v>
      </c>
      <c r="I152" s="224"/>
      <c r="J152" s="225">
        <f>ROUND(I152*H152,2)</f>
        <v>0</v>
      </c>
      <c r="K152" s="221" t="s">
        <v>156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150</v>
      </c>
      <c r="AT152" s="22" t="s">
        <v>146</v>
      </c>
      <c r="AU152" s="22" t="s">
        <v>82</v>
      </c>
      <c r="AY152" s="22" t="s">
        <v>144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150</v>
      </c>
      <c r="BM152" s="22" t="s">
        <v>302</v>
      </c>
    </row>
    <row r="153" s="11" customFormat="1">
      <c r="B153" s="231"/>
      <c r="C153" s="232"/>
      <c r="D153" s="233" t="s">
        <v>163</v>
      </c>
      <c r="E153" s="234" t="s">
        <v>22</v>
      </c>
      <c r="F153" s="235" t="s">
        <v>933</v>
      </c>
      <c r="G153" s="232"/>
      <c r="H153" s="236">
        <v>87.304000000000002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163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144</v>
      </c>
    </row>
    <row r="154" s="1" customFormat="1" ht="38.25" customHeight="1">
      <c r="B154" s="44"/>
      <c r="C154" s="219" t="s">
        <v>294</v>
      </c>
      <c r="D154" s="219" t="s">
        <v>146</v>
      </c>
      <c r="E154" s="220" t="s">
        <v>305</v>
      </c>
      <c r="F154" s="221" t="s">
        <v>306</v>
      </c>
      <c r="G154" s="222" t="s">
        <v>155</v>
      </c>
      <c r="H154" s="223">
        <v>179.12899999999999</v>
      </c>
      <c r="I154" s="224"/>
      <c r="J154" s="225">
        <f>ROUND(I154*H154,2)</f>
        <v>0</v>
      </c>
      <c r="K154" s="221" t="s">
        <v>156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AR154" s="22" t="s">
        <v>150</v>
      </c>
      <c r="AT154" s="22" t="s">
        <v>146</v>
      </c>
      <c r="AU154" s="22" t="s">
        <v>82</v>
      </c>
      <c r="AY154" s="22" t="s">
        <v>144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150</v>
      </c>
      <c r="BM154" s="22" t="s">
        <v>307</v>
      </c>
    </row>
    <row r="155" s="11" customFormat="1">
      <c r="B155" s="231"/>
      <c r="C155" s="232"/>
      <c r="D155" s="233" t="s">
        <v>163</v>
      </c>
      <c r="E155" s="234" t="s">
        <v>22</v>
      </c>
      <c r="F155" s="235" t="s">
        <v>934</v>
      </c>
      <c r="G155" s="232"/>
      <c r="H155" s="236">
        <v>179.12899999999999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163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144</v>
      </c>
    </row>
    <row r="156" s="1" customFormat="1" ht="25.5" customHeight="1">
      <c r="B156" s="44"/>
      <c r="C156" s="219" t="s">
        <v>299</v>
      </c>
      <c r="D156" s="219" t="s">
        <v>146</v>
      </c>
      <c r="E156" s="220" t="s">
        <v>310</v>
      </c>
      <c r="F156" s="221" t="s">
        <v>311</v>
      </c>
      <c r="G156" s="222" t="s">
        <v>155</v>
      </c>
      <c r="H156" s="223">
        <v>155.642</v>
      </c>
      <c r="I156" s="224"/>
      <c r="J156" s="225">
        <f>ROUND(I156*H156,2)</f>
        <v>0</v>
      </c>
      <c r="K156" s="221" t="s">
        <v>156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AR156" s="22" t="s">
        <v>150</v>
      </c>
      <c r="AT156" s="22" t="s">
        <v>146</v>
      </c>
      <c r="AU156" s="22" t="s">
        <v>82</v>
      </c>
      <c r="AY156" s="22" t="s">
        <v>144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150</v>
      </c>
      <c r="BM156" s="22" t="s">
        <v>312</v>
      </c>
    </row>
    <row r="157" s="11" customFormat="1">
      <c r="B157" s="231"/>
      <c r="C157" s="232"/>
      <c r="D157" s="233" t="s">
        <v>163</v>
      </c>
      <c r="E157" s="234" t="s">
        <v>22</v>
      </c>
      <c r="F157" s="235" t="s">
        <v>935</v>
      </c>
      <c r="G157" s="232"/>
      <c r="H157" s="236">
        <v>155.642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163</v>
      </c>
      <c r="AU157" s="242" t="s">
        <v>82</v>
      </c>
      <c r="AV157" s="11" t="s">
        <v>82</v>
      </c>
      <c r="AW157" s="11" t="s">
        <v>37</v>
      </c>
      <c r="AX157" s="11" t="s">
        <v>24</v>
      </c>
      <c r="AY157" s="242" t="s">
        <v>144</v>
      </c>
    </row>
    <row r="158" s="1" customFormat="1" ht="25.5" customHeight="1">
      <c r="B158" s="44"/>
      <c r="C158" s="219" t="s">
        <v>30</v>
      </c>
      <c r="D158" s="219" t="s">
        <v>146</v>
      </c>
      <c r="E158" s="220" t="s">
        <v>315</v>
      </c>
      <c r="F158" s="221" t="s">
        <v>316</v>
      </c>
      <c r="G158" s="222" t="s">
        <v>155</v>
      </c>
      <c r="H158" s="223">
        <v>181.81</v>
      </c>
      <c r="I158" s="224"/>
      <c r="J158" s="225">
        <f>ROUND(I158*H158,2)</f>
        <v>0</v>
      </c>
      <c r="K158" s="221" t="s">
        <v>161</v>
      </c>
      <c r="L158" s="70"/>
      <c r="M158" s="226" t="s">
        <v>22</v>
      </c>
      <c r="N158" s="227" t="s">
        <v>44</v>
      </c>
      <c r="O158" s="45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AR158" s="22" t="s">
        <v>150</v>
      </c>
      <c r="AT158" s="22" t="s">
        <v>146</v>
      </c>
      <c r="AU158" s="22" t="s">
        <v>82</v>
      </c>
      <c r="AY158" s="22" t="s">
        <v>144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150</v>
      </c>
      <c r="BM158" s="22" t="s">
        <v>936</v>
      </c>
    </row>
    <row r="159" s="11" customFormat="1">
      <c r="B159" s="231"/>
      <c r="C159" s="232"/>
      <c r="D159" s="233" t="s">
        <v>163</v>
      </c>
      <c r="E159" s="234" t="s">
        <v>22</v>
      </c>
      <c r="F159" s="235" t="s">
        <v>937</v>
      </c>
      <c r="G159" s="232"/>
      <c r="H159" s="236">
        <v>181.81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163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144</v>
      </c>
    </row>
    <row r="160" s="1" customFormat="1" ht="38.25" customHeight="1">
      <c r="B160" s="44"/>
      <c r="C160" s="219" t="s">
        <v>304</v>
      </c>
      <c r="D160" s="219" t="s">
        <v>146</v>
      </c>
      <c r="E160" s="220" t="s">
        <v>320</v>
      </c>
      <c r="F160" s="221" t="s">
        <v>321</v>
      </c>
      <c r="G160" s="222" t="s">
        <v>155</v>
      </c>
      <c r="H160" s="223">
        <v>181.81</v>
      </c>
      <c r="I160" s="224"/>
      <c r="J160" s="225">
        <f>ROUND(I160*H160,2)</f>
        <v>0</v>
      </c>
      <c r="K160" s="221" t="s">
        <v>156</v>
      </c>
      <c r="L160" s="70"/>
      <c r="M160" s="226" t="s">
        <v>22</v>
      </c>
      <c r="N160" s="227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150</v>
      </c>
      <c r="AT160" s="22" t="s">
        <v>146</v>
      </c>
      <c r="AU160" s="22" t="s">
        <v>82</v>
      </c>
      <c r="AY160" s="22" t="s">
        <v>144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150</v>
      </c>
      <c r="BM160" s="22" t="s">
        <v>322</v>
      </c>
    </row>
    <row r="161" s="11" customFormat="1">
      <c r="B161" s="231"/>
      <c r="C161" s="232"/>
      <c r="D161" s="233" t="s">
        <v>163</v>
      </c>
      <c r="E161" s="234" t="s">
        <v>22</v>
      </c>
      <c r="F161" s="235" t="s">
        <v>937</v>
      </c>
      <c r="G161" s="232"/>
      <c r="H161" s="236">
        <v>181.81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163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144</v>
      </c>
    </row>
    <row r="162" s="1" customFormat="1" ht="51" customHeight="1">
      <c r="B162" s="44"/>
      <c r="C162" s="219" t="s">
        <v>309</v>
      </c>
      <c r="D162" s="219" t="s">
        <v>146</v>
      </c>
      <c r="E162" s="220" t="s">
        <v>325</v>
      </c>
      <c r="F162" s="221" t="s">
        <v>326</v>
      </c>
      <c r="G162" s="222" t="s">
        <v>155</v>
      </c>
      <c r="H162" s="223">
        <v>174.53999999999999</v>
      </c>
      <c r="I162" s="224"/>
      <c r="J162" s="225">
        <f>ROUND(I162*H162,2)</f>
        <v>0</v>
      </c>
      <c r="K162" s="221" t="s">
        <v>156</v>
      </c>
      <c r="L162" s="70"/>
      <c r="M162" s="226" t="s">
        <v>22</v>
      </c>
      <c r="N162" s="227" t="s">
        <v>44</v>
      </c>
      <c r="O162" s="45"/>
      <c r="P162" s="228">
        <f>O162*H162</f>
        <v>0</v>
      </c>
      <c r="Q162" s="228">
        <v>0.085650000000000004</v>
      </c>
      <c r="R162" s="228">
        <f>Q162*H162</f>
        <v>14.949351</v>
      </c>
      <c r="S162" s="228">
        <v>0</v>
      </c>
      <c r="T162" s="229">
        <f>S162*H162</f>
        <v>0</v>
      </c>
      <c r="AR162" s="22" t="s">
        <v>150</v>
      </c>
      <c r="AT162" s="22" t="s">
        <v>146</v>
      </c>
      <c r="AU162" s="22" t="s">
        <v>82</v>
      </c>
      <c r="AY162" s="22" t="s">
        <v>144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150</v>
      </c>
      <c r="BM162" s="22" t="s">
        <v>327</v>
      </c>
    </row>
    <row r="163" s="11" customFormat="1">
      <c r="B163" s="231"/>
      <c r="C163" s="232"/>
      <c r="D163" s="233" t="s">
        <v>163</v>
      </c>
      <c r="E163" s="234" t="s">
        <v>22</v>
      </c>
      <c r="F163" s="235" t="s">
        <v>938</v>
      </c>
      <c r="G163" s="232"/>
      <c r="H163" s="236">
        <v>174.53999999999999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163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144</v>
      </c>
    </row>
    <row r="164" s="1" customFormat="1" ht="51" customHeight="1">
      <c r="B164" s="44"/>
      <c r="C164" s="219" t="s">
        <v>319</v>
      </c>
      <c r="D164" s="219" t="s">
        <v>146</v>
      </c>
      <c r="E164" s="220" t="s">
        <v>330</v>
      </c>
      <c r="F164" s="221" t="s">
        <v>331</v>
      </c>
      <c r="G164" s="222" t="s">
        <v>155</v>
      </c>
      <c r="H164" s="223">
        <v>212.72</v>
      </c>
      <c r="I164" s="224"/>
      <c r="J164" s="225">
        <f>ROUND(I164*H164,2)</f>
        <v>0</v>
      </c>
      <c r="K164" s="221" t="s">
        <v>156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0.085650000000000004</v>
      </c>
      <c r="R164" s="228">
        <f>Q164*H164</f>
        <v>18.219467999999999</v>
      </c>
      <c r="S164" s="228">
        <v>0</v>
      </c>
      <c r="T164" s="229">
        <f>S164*H164</f>
        <v>0</v>
      </c>
      <c r="AR164" s="22" t="s">
        <v>150</v>
      </c>
      <c r="AT164" s="22" t="s">
        <v>146</v>
      </c>
      <c r="AU164" s="22" t="s">
        <v>82</v>
      </c>
      <c r="AY164" s="22" t="s">
        <v>144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150</v>
      </c>
      <c r="BM164" s="22" t="s">
        <v>332</v>
      </c>
    </row>
    <row r="165" s="11" customFormat="1">
      <c r="B165" s="231"/>
      <c r="C165" s="232"/>
      <c r="D165" s="233" t="s">
        <v>163</v>
      </c>
      <c r="E165" s="234" t="s">
        <v>22</v>
      </c>
      <c r="F165" s="235" t="s">
        <v>939</v>
      </c>
      <c r="G165" s="232"/>
      <c r="H165" s="236">
        <v>212.72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144</v>
      </c>
    </row>
    <row r="166" s="1" customFormat="1" ht="38.25" customHeight="1">
      <c r="B166" s="44"/>
      <c r="C166" s="254" t="s">
        <v>324</v>
      </c>
      <c r="D166" s="254" t="s">
        <v>206</v>
      </c>
      <c r="E166" s="255" t="s">
        <v>335</v>
      </c>
      <c r="F166" s="256" t="s">
        <v>336</v>
      </c>
      <c r="G166" s="257" t="s">
        <v>155</v>
      </c>
      <c r="H166" s="258">
        <v>452.22000000000003</v>
      </c>
      <c r="I166" s="259"/>
      <c r="J166" s="260">
        <f>ROUND(I166*H166,2)</f>
        <v>0</v>
      </c>
      <c r="K166" s="256" t="s">
        <v>156</v>
      </c>
      <c r="L166" s="261"/>
      <c r="M166" s="262" t="s">
        <v>22</v>
      </c>
      <c r="N166" s="263" t="s">
        <v>44</v>
      </c>
      <c r="O166" s="45"/>
      <c r="P166" s="228">
        <f>O166*H166</f>
        <v>0</v>
      </c>
      <c r="Q166" s="228">
        <v>0.152</v>
      </c>
      <c r="R166" s="228">
        <f>Q166*H166</f>
        <v>68.737440000000007</v>
      </c>
      <c r="S166" s="228">
        <v>0</v>
      </c>
      <c r="T166" s="229">
        <f>S166*H166</f>
        <v>0</v>
      </c>
      <c r="AR166" s="22" t="s">
        <v>210</v>
      </c>
      <c r="AT166" s="22" t="s">
        <v>206</v>
      </c>
      <c r="AU166" s="22" t="s">
        <v>82</v>
      </c>
      <c r="AY166" s="22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24</v>
      </c>
      <c r="BK166" s="230">
        <f>ROUND(I166*H166,2)</f>
        <v>0</v>
      </c>
      <c r="BL166" s="22" t="s">
        <v>150</v>
      </c>
      <c r="BM166" s="22" t="s">
        <v>337</v>
      </c>
    </row>
    <row r="167" s="11" customFormat="1">
      <c r="B167" s="231"/>
      <c r="C167" s="232"/>
      <c r="D167" s="233" t="s">
        <v>163</v>
      </c>
      <c r="E167" s="234" t="s">
        <v>22</v>
      </c>
      <c r="F167" s="235" t="s">
        <v>940</v>
      </c>
      <c r="G167" s="232"/>
      <c r="H167" s="236">
        <v>452.22000000000003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AT167" s="242" t="s">
        <v>163</v>
      </c>
      <c r="AU167" s="242" t="s">
        <v>82</v>
      </c>
      <c r="AV167" s="11" t="s">
        <v>82</v>
      </c>
      <c r="AW167" s="11" t="s">
        <v>37</v>
      </c>
      <c r="AX167" s="11" t="s">
        <v>24</v>
      </c>
      <c r="AY167" s="242" t="s">
        <v>144</v>
      </c>
    </row>
    <row r="168" s="1" customFormat="1" ht="16.5" customHeight="1">
      <c r="B168" s="44"/>
      <c r="C168" s="254" t="s">
        <v>329</v>
      </c>
      <c r="D168" s="254" t="s">
        <v>206</v>
      </c>
      <c r="E168" s="255" t="s">
        <v>340</v>
      </c>
      <c r="F168" s="256" t="s">
        <v>341</v>
      </c>
      <c r="G168" s="257" t="s">
        <v>155</v>
      </c>
      <c r="H168" s="258">
        <v>31.640000000000001</v>
      </c>
      <c r="I168" s="259"/>
      <c r="J168" s="260">
        <f>ROUND(I168*H168,2)</f>
        <v>0</v>
      </c>
      <c r="K168" s="256" t="s">
        <v>22</v>
      </c>
      <c r="L168" s="261"/>
      <c r="M168" s="262" t="s">
        <v>22</v>
      </c>
      <c r="N168" s="263" t="s">
        <v>44</v>
      </c>
      <c r="O168" s="45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AR168" s="22" t="s">
        <v>210</v>
      </c>
      <c r="AT168" s="22" t="s">
        <v>206</v>
      </c>
      <c r="AU168" s="22" t="s">
        <v>82</v>
      </c>
      <c r="AY168" s="22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150</v>
      </c>
      <c r="BM168" s="22" t="s">
        <v>342</v>
      </c>
    </row>
    <row r="169" s="11" customFormat="1">
      <c r="B169" s="231"/>
      <c r="C169" s="232"/>
      <c r="D169" s="233" t="s">
        <v>163</v>
      </c>
      <c r="E169" s="234" t="s">
        <v>22</v>
      </c>
      <c r="F169" s="235" t="s">
        <v>941</v>
      </c>
      <c r="G169" s="232"/>
      <c r="H169" s="236">
        <v>31.640000000000001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163</v>
      </c>
      <c r="AU169" s="242" t="s">
        <v>82</v>
      </c>
      <c r="AV169" s="11" t="s">
        <v>82</v>
      </c>
      <c r="AW169" s="11" t="s">
        <v>37</v>
      </c>
      <c r="AX169" s="11" t="s">
        <v>24</v>
      </c>
      <c r="AY169" s="242" t="s">
        <v>144</v>
      </c>
    </row>
    <row r="170" s="1" customFormat="1" ht="51" customHeight="1">
      <c r="B170" s="44"/>
      <c r="C170" s="219" t="s">
        <v>334</v>
      </c>
      <c r="D170" s="219" t="s">
        <v>146</v>
      </c>
      <c r="E170" s="220" t="s">
        <v>345</v>
      </c>
      <c r="F170" s="221" t="s">
        <v>346</v>
      </c>
      <c r="G170" s="222" t="s">
        <v>155</v>
      </c>
      <c r="H170" s="223">
        <v>96.599999999999994</v>
      </c>
      <c r="I170" s="224"/>
      <c r="J170" s="225">
        <f>ROUND(I170*H170,2)</f>
        <v>0</v>
      </c>
      <c r="K170" s="221" t="s">
        <v>156</v>
      </c>
      <c r="L170" s="70"/>
      <c r="M170" s="226" t="s">
        <v>22</v>
      </c>
      <c r="N170" s="227" t="s">
        <v>44</v>
      </c>
      <c r="O170" s="45"/>
      <c r="P170" s="228">
        <f>O170*H170</f>
        <v>0</v>
      </c>
      <c r="Q170" s="228">
        <v>0.10362</v>
      </c>
      <c r="R170" s="228">
        <f>Q170*H170</f>
        <v>10.009691999999999</v>
      </c>
      <c r="S170" s="228">
        <v>0</v>
      </c>
      <c r="T170" s="229">
        <f>S170*H170</f>
        <v>0</v>
      </c>
      <c r="AR170" s="22" t="s">
        <v>150</v>
      </c>
      <c r="AT170" s="22" t="s">
        <v>146</v>
      </c>
      <c r="AU170" s="22" t="s">
        <v>82</v>
      </c>
      <c r="AY170" s="22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150</v>
      </c>
      <c r="BM170" s="22" t="s">
        <v>347</v>
      </c>
    </row>
    <row r="171" s="11" customFormat="1">
      <c r="B171" s="231"/>
      <c r="C171" s="232"/>
      <c r="D171" s="233" t="s">
        <v>163</v>
      </c>
      <c r="E171" s="234" t="s">
        <v>22</v>
      </c>
      <c r="F171" s="235" t="s">
        <v>942</v>
      </c>
      <c r="G171" s="232"/>
      <c r="H171" s="236">
        <v>96.599999999999994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144</v>
      </c>
    </row>
    <row r="172" s="10" customFormat="1" ht="29.88" customHeight="1">
      <c r="B172" s="203"/>
      <c r="C172" s="204"/>
      <c r="D172" s="205" t="s">
        <v>72</v>
      </c>
      <c r="E172" s="217" t="s">
        <v>210</v>
      </c>
      <c r="F172" s="217" t="s">
        <v>349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SUM(P173:P190)</f>
        <v>0</v>
      </c>
      <c r="Q172" s="211"/>
      <c r="R172" s="212">
        <f>SUM(R173:R190)</f>
        <v>1.4234650000000002</v>
      </c>
      <c r="S172" s="211"/>
      <c r="T172" s="213">
        <f>SUM(T173:T190)</f>
        <v>0</v>
      </c>
      <c r="AR172" s="214" t="s">
        <v>24</v>
      </c>
      <c r="AT172" s="215" t="s">
        <v>72</v>
      </c>
      <c r="AU172" s="215" t="s">
        <v>24</v>
      </c>
      <c r="AY172" s="214" t="s">
        <v>144</v>
      </c>
      <c r="BK172" s="216">
        <f>SUM(BK173:BK190)</f>
        <v>0</v>
      </c>
    </row>
    <row r="173" s="1" customFormat="1" ht="25.5" customHeight="1">
      <c r="B173" s="44"/>
      <c r="C173" s="219" t="s">
        <v>314</v>
      </c>
      <c r="D173" s="219" t="s">
        <v>146</v>
      </c>
      <c r="E173" s="220" t="s">
        <v>351</v>
      </c>
      <c r="F173" s="221" t="s">
        <v>352</v>
      </c>
      <c r="G173" s="222" t="s">
        <v>149</v>
      </c>
      <c r="H173" s="223">
        <v>2.5</v>
      </c>
      <c r="I173" s="224"/>
      <c r="J173" s="225">
        <f>ROUND(I173*H173,2)</f>
        <v>0</v>
      </c>
      <c r="K173" s="221" t="s">
        <v>161</v>
      </c>
      <c r="L173" s="70"/>
      <c r="M173" s="226" t="s">
        <v>22</v>
      </c>
      <c r="N173" s="227" t="s">
        <v>44</v>
      </c>
      <c r="O173" s="45"/>
      <c r="P173" s="228">
        <f>O173*H173</f>
        <v>0</v>
      </c>
      <c r="Q173" s="228">
        <v>1.0000000000000001E-05</v>
      </c>
      <c r="R173" s="228">
        <f>Q173*H173</f>
        <v>2.5000000000000001E-05</v>
      </c>
      <c r="S173" s="228">
        <v>0</v>
      </c>
      <c r="T173" s="229">
        <f>S173*H173</f>
        <v>0</v>
      </c>
      <c r="AR173" s="22" t="s">
        <v>150</v>
      </c>
      <c r="AT173" s="22" t="s">
        <v>146</v>
      </c>
      <c r="AU173" s="22" t="s">
        <v>82</v>
      </c>
      <c r="AY173" s="22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150</v>
      </c>
      <c r="BM173" s="22" t="s">
        <v>943</v>
      </c>
    </row>
    <row r="174" s="11" customFormat="1">
      <c r="B174" s="231"/>
      <c r="C174" s="232"/>
      <c r="D174" s="233" t="s">
        <v>163</v>
      </c>
      <c r="E174" s="234" t="s">
        <v>22</v>
      </c>
      <c r="F174" s="235" t="s">
        <v>944</v>
      </c>
      <c r="G174" s="232"/>
      <c r="H174" s="236">
        <v>2.5</v>
      </c>
      <c r="I174" s="237"/>
      <c r="J174" s="232"/>
      <c r="K174" s="232"/>
      <c r="L174" s="238"/>
      <c r="M174" s="239"/>
      <c r="N174" s="240"/>
      <c r="O174" s="240"/>
      <c r="P174" s="240"/>
      <c r="Q174" s="240"/>
      <c r="R174" s="240"/>
      <c r="S174" s="240"/>
      <c r="T174" s="241"/>
      <c r="AT174" s="242" t="s">
        <v>163</v>
      </c>
      <c r="AU174" s="242" t="s">
        <v>82</v>
      </c>
      <c r="AV174" s="11" t="s">
        <v>82</v>
      </c>
      <c r="AW174" s="11" t="s">
        <v>37</v>
      </c>
      <c r="AX174" s="11" t="s">
        <v>24</v>
      </c>
      <c r="AY174" s="242" t="s">
        <v>144</v>
      </c>
    </row>
    <row r="175" s="1" customFormat="1" ht="16.5" customHeight="1">
      <c r="B175" s="44"/>
      <c r="C175" s="254" t="s">
        <v>350</v>
      </c>
      <c r="D175" s="254" t="s">
        <v>206</v>
      </c>
      <c r="E175" s="255" t="s">
        <v>758</v>
      </c>
      <c r="F175" s="256" t="s">
        <v>759</v>
      </c>
      <c r="G175" s="257" t="s">
        <v>209</v>
      </c>
      <c r="H175" s="258">
        <v>3</v>
      </c>
      <c r="I175" s="259"/>
      <c r="J175" s="260">
        <f>ROUND(I175*H175,2)</f>
        <v>0</v>
      </c>
      <c r="K175" s="256" t="s">
        <v>161</v>
      </c>
      <c r="L175" s="261"/>
      <c r="M175" s="262" t="s">
        <v>22</v>
      </c>
      <c r="N175" s="263" t="s">
        <v>44</v>
      </c>
      <c r="O175" s="45"/>
      <c r="P175" s="228">
        <f>O175*H175</f>
        <v>0</v>
      </c>
      <c r="Q175" s="228">
        <v>0.0025000000000000001</v>
      </c>
      <c r="R175" s="228">
        <f>Q175*H175</f>
        <v>0.0074999999999999997</v>
      </c>
      <c r="S175" s="228">
        <v>0</v>
      </c>
      <c r="T175" s="229">
        <f>S175*H175</f>
        <v>0</v>
      </c>
      <c r="AR175" s="22" t="s">
        <v>210</v>
      </c>
      <c r="AT175" s="22" t="s">
        <v>206</v>
      </c>
      <c r="AU175" s="22" t="s">
        <v>82</v>
      </c>
      <c r="AY175" s="22" t="s">
        <v>144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22" t="s">
        <v>24</v>
      </c>
      <c r="BK175" s="230">
        <f>ROUND(I175*H175,2)</f>
        <v>0</v>
      </c>
      <c r="BL175" s="22" t="s">
        <v>150</v>
      </c>
      <c r="BM175" s="22" t="s">
        <v>945</v>
      </c>
    </row>
    <row r="176" s="1" customFormat="1" ht="25.5" customHeight="1">
      <c r="B176" s="44"/>
      <c r="C176" s="219" t="s">
        <v>344</v>
      </c>
      <c r="D176" s="219" t="s">
        <v>146</v>
      </c>
      <c r="E176" s="220" t="s">
        <v>359</v>
      </c>
      <c r="F176" s="221" t="s">
        <v>360</v>
      </c>
      <c r="G176" s="222" t="s">
        <v>149</v>
      </c>
      <c r="H176" s="223">
        <v>1.5</v>
      </c>
      <c r="I176" s="224"/>
      <c r="J176" s="225">
        <f>ROUND(I176*H176,2)</f>
        <v>0</v>
      </c>
      <c r="K176" s="221" t="s">
        <v>156</v>
      </c>
      <c r="L176" s="70"/>
      <c r="M176" s="226" t="s">
        <v>22</v>
      </c>
      <c r="N176" s="227" t="s">
        <v>44</v>
      </c>
      <c r="O176" s="45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AR176" s="22" t="s">
        <v>150</v>
      </c>
      <c r="AT176" s="22" t="s">
        <v>146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361</v>
      </c>
    </row>
    <row r="177" s="11" customFormat="1">
      <c r="B177" s="231"/>
      <c r="C177" s="232"/>
      <c r="D177" s="233" t="s">
        <v>163</v>
      </c>
      <c r="E177" s="234" t="s">
        <v>22</v>
      </c>
      <c r="F177" s="235" t="s">
        <v>946</v>
      </c>
      <c r="G177" s="232"/>
      <c r="H177" s="236">
        <v>1.5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163</v>
      </c>
      <c r="AU177" s="242" t="s">
        <v>82</v>
      </c>
      <c r="AV177" s="11" t="s">
        <v>82</v>
      </c>
      <c r="AW177" s="11" t="s">
        <v>37</v>
      </c>
      <c r="AX177" s="11" t="s">
        <v>24</v>
      </c>
      <c r="AY177" s="242" t="s">
        <v>144</v>
      </c>
    </row>
    <row r="178" s="1" customFormat="1" ht="38.25" customHeight="1">
      <c r="B178" s="44"/>
      <c r="C178" s="254" t="s">
        <v>763</v>
      </c>
      <c r="D178" s="254" t="s">
        <v>206</v>
      </c>
      <c r="E178" s="255" t="s">
        <v>364</v>
      </c>
      <c r="F178" s="256" t="s">
        <v>365</v>
      </c>
      <c r="G178" s="257" t="s">
        <v>209</v>
      </c>
      <c r="H178" s="258">
        <v>2</v>
      </c>
      <c r="I178" s="259"/>
      <c r="J178" s="260">
        <f>ROUND(I178*H178,2)</f>
        <v>0</v>
      </c>
      <c r="K178" s="256" t="s">
        <v>156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0.0028999999999999998</v>
      </c>
      <c r="R178" s="228">
        <f>Q178*H178</f>
        <v>0.0057999999999999996</v>
      </c>
      <c r="S178" s="228">
        <v>0</v>
      </c>
      <c r="T178" s="229">
        <f>S178*H178</f>
        <v>0</v>
      </c>
      <c r="AR178" s="22" t="s">
        <v>210</v>
      </c>
      <c r="AT178" s="22" t="s">
        <v>206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366</v>
      </c>
    </row>
    <row r="179" s="1" customFormat="1" ht="38.25" customHeight="1">
      <c r="B179" s="44"/>
      <c r="C179" s="219" t="s">
        <v>358</v>
      </c>
      <c r="D179" s="219" t="s">
        <v>146</v>
      </c>
      <c r="E179" s="220" t="s">
        <v>372</v>
      </c>
      <c r="F179" s="221" t="s">
        <v>373</v>
      </c>
      <c r="G179" s="222" t="s">
        <v>209</v>
      </c>
      <c r="H179" s="223">
        <v>2</v>
      </c>
      <c r="I179" s="224"/>
      <c r="J179" s="225">
        <f>ROUND(I179*H179,2)</f>
        <v>0</v>
      </c>
      <c r="K179" s="221" t="s">
        <v>156</v>
      </c>
      <c r="L179" s="70"/>
      <c r="M179" s="226" t="s">
        <v>22</v>
      </c>
      <c r="N179" s="227" t="s">
        <v>44</v>
      </c>
      <c r="O179" s="45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AR179" s="22" t="s">
        <v>150</v>
      </c>
      <c r="AT179" s="22" t="s">
        <v>146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374</v>
      </c>
    </row>
    <row r="180" s="11" customFormat="1">
      <c r="B180" s="231"/>
      <c r="C180" s="232"/>
      <c r="D180" s="233" t="s">
        <v>163</v>
      </c>
      <c r="E180" s="234" t="s">
        <v>22</v>
      </c>
      <c r="F180" s="235" t="s">
        <v>947</v>
      </c>
      <c r="G180" s="232"/>
      <c r="H180" s="236">
        <v>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163</v>
      </c>
      <c r="AU180" s="242" t="s">
        <v>82</v>
      </c>
      <c r="AV180" s="11" t="s">
        <v>82</v>
      </c>
      <c r="AW180" s="11" t="s">
        <v>37</v>
      </c>
      <c r="AX180" s="11" t="s">
        <v>24</v>
      </c>
      <c r="AY180" s="242" t="s">
        <v>144</v>
      </c>
    </row>
    <row r="181" s="1" customFormat="1" ht="25.5" customHeight="1">
      <c r="B181" s="44"/>
      <c r="C181" s="254" t="s">
        <v>363</v>
      </c>
      <c r="D181" s="254" t="s">
        <v>206</v>
      </c>
      <c r="E181" s="255" t="s">
        <v>948</v>
      </c>
      <c r="F181" s="256" t="s">
        <v>949</v>
      </c>
      <c r="G181" s="257" t="s">
        <v>209</v>
      </c>
      <c r="H181" s="258">
        <v>2</v>
      </c>
      <c r="I181" s="259"/>
      <c r="J181" s="260">
        <f>ROUND(I181*H181,2)</f>
        <v>0</v>
      </c>
      <c r="K181" s="256" t="s">
        <v>156</v>
      </c>
      <c r="L181" s="261"/>
      <c r="M181" s="262" t="s">
        <v>22</v>
      </c>
      <c r="N181" s="263" t="s">
        <v>44</v>
      </c>
      <c r="O181" s="45"/>
      <c r="P181" s="228">
        <f>O181*H181</f>
        <v>0</v>
      </c>
      <c r="Q181" s="228">
        <v>0.00031</v>
      </c>
      <c r="R181" s="228">
        <f>Q181*H181</f>
        <v>0.00062</v>
      </c>
      <c r="S181" s="228">
        <v>0</v>
      </c>
      <c r="T181" s="229">
        <f>S181*H181</f>
        <v>0</v>
      </c>
      <c r="AR181" s="22" t="s">
        <v>210</v>
      </c>
      <c r="AT181" s="22" t="s">
        <v>206</v>
      </c>
      <c r="AU181" s="22" t="s">
        <v>82</v>
      </c>
      <c r="AY181" s="22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150</v>
      </c>
      <c r="BM181" s="22" t="s">
        <v>950</v>
      </c>
    </row>
    <row r="182" s="1" customFormat="1" ht="16.5" customHeight="1">
      <c r="B182" s="44"/>
      <c r="C182" s="219" t="s">
        <v>367</v>
      </c>
      <c r="D182" s="219" t="s">
        <v>146</v>
      </c>
      <c r="E182" s="220" t="s">
        <v>380</v>
      </c>
      <c r="F182" s="221" t="s">
        <v>381</v>
      </c>
      <c r="G182" s="222" t="s">
        <v>209</v>
      </c>
      <c r="H182" s="223">
        <v>2</v>
      </c>
      <c r="I182" s="224"/>
      <c r="J182" s="225">
        <f>ROUND(I182*H182,2)</f>
        <v>0</v>
      </c>
      <c r="K182" s="221" t="s">
        <v>156</v>
      </c>
      <c r="L182" s="70"/>
      <c r="M182" s="226" t="s">
        <v>22</v>
      </c>
      <c r="N182" s="227" t="s">
        <v>44</v>
      </c>
      <c r="O182" s="45"/>
      <c r="P182" s="228">
        <f>O182*H182</f>
        <v>0</v>
      </c>
      <c r="Q182" s="228">
        <v>0.34089999999999998</v>
      </c>
      <c r="R182" s="228">
        <f>Q182*H182</f>
        <v>0.68179999999999996</v>
      </c>
      <c r="S182" s="228">
        <v>0</v>
      </c>
      <c r="T182" s="229">
        <f>S182*H182</f>
        <v>0</v>
      </c>
      <c r="AR182" s="22" t="s">
        <v>150</v>
      </c>
      <c r="AT182" s="22" t="s">
        <v>146</v>
      </c>
      <c r="AU182" s="22" t="s">
        <v>82</v>
      </c>
      <c r="AY182" s="22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150</v>
      </c>
      <c r="BM182" s="22" t="s">
        <v>382</v>
      </c>
    </row>
    <row r="183" s="1" customFormat="1" ht="25.5" customHeight="1">
      <c r="B183" s="44"/>
      <c r="C183" s="254" t="s">
        <v>951</v>
      </c>
      <c r="D183" s="254" t="s">
        <v>206</v>
      </c>
      <c r="E183" s="255" t="s">
        <v>384</v>
      </c>
      <c r="F183" s="256" t="s">
        <v>385</v>
      </c>
      <c r="G183" s="257" t="s">
        <v>209</v>
      </c>
      <c r="H183" s="258">
        <v>2</v>
      </c>
      <c r="I183" s="259"/>
      <c r="J183" s="260">
        <f>ROUND(I183*H183,2)</f>
        <v>0</v>
      </c>
      <c r="K183" s="256" t="s">
        <v>156</v>
      </c>
      <c r="L183" s="261"/>
      <c r="M183" s="262" t="s">
        <v>22</v>
      </c>
      <c r="N183" s="263" t="s">
        <v>44</v>
      </c>
      <c r="O183" s="45"/>
      <c r="P183" s="228">
        <f>O183*H183</f>
        <v>0</v>
      </c>
      <c r="Q183" s="228">
        <v>0.080000000000000002</v>
      </c>
      <c r="R183" s="228">
        <f>Q183*H183</f>
        <v>0.16</v>
      </c>
      <c r="S183" s="228">
        <v>0</v>
      </c>
      <c r="T183" s="229">
        <f>S183*H183</f>
        <v>0</v>
      </c>
      <c r="AR183" s="22" t="s">
        <v>210</v>
      </c>
      <c r="AT183" s="22" t="s">
        <v>206</v>
      </c>
      <c r="AU183" s="22" t="s">
        <v>82</v>
      </c>
      <c r="AY183" s="22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150</v>
      </c>
      <c r="BM183" s="22" t="s">
        <v>386</v>
      </c>
    </row>
    <row r="184" s="1" customFormat="1" ht="25.5" customHeight="1">
      <c r="B184" s="44"/>
      <c r="C184" s="254" t="s">
        <v>371</v>
      </c>
      <c r="D184" s="254" t="s">
        <v>206</v>
      </c>
      <c r="E184" s="255" t="s">
        <v>388</v>
      </c>
      <c r="F184" s="256" t="s">
        <v>389</v>
      </c>
      <c r="G184" s="257" t="s">
        <v>209</v>
      </c>
      <c r="H184" s="258">
        <v>2</v>
      </c>
      <c r="I184" s="259"/>
      <c r="J184" s="260">
        <f>ROUND(I184*H184,2)</f>
        <v>0</v>
      </c>
      <c r="K184" s="256" t="s">
        <v>156</v>
      </c>
      <c r="L184" s="261"/>
      <c r="M184" s="262" t="s">
        <v>22</v>
      </c>
      <c r="N184" s="263" t="s">
        <v>44</v>
      </c>
      <c r="O184" s="45"/>
      <c r="P184" s="228">
        <f>O184*H184</f>
        <v>0</v>
      </c>
      <c r="Q184" s="228">
        <v>0.071999999999999995</v>
      </c>
      <c r="R184" s="228">
        <f>Q184*H184</f>
        <v>0.14399999999999999</v>
      </c>
      <c r="S184" s="228">
        <v>0</v>
      </c>
      <c r="T184" s="229">
        <f>S184*H184</f>
        <v>0</v>
      </c>
      <c r="AR184" s="22" t="s">
        <v>210</v>
      </c>
      <c r="AT184" s="22" t="s">
        <v>206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390</v>
      </c>
    </row>
    <row r="185" s="1" customFormat="1" ht="25.5" customHeight="1">
      <c r="B185" s="44"/>
      <c r="C185" s="254" t="s">
        <v>375</v>
      </c>
      <c r="D185" s="254" t="s">
        <v>206</v>
      </c>
      <c r="E185" s="255" t="s">
        <v>392</v>
      </c>
      <c r="F185" s="256" t="s">
        <v>393</v>
      </c>
      <c r="G185" s="257" t="s">
        <v>209</v>
      </c>
      <c r="H185" s="258">
        <v>2</v>
      </c>
      <c r="I185" s="259"/>
      <c r="J185" s="260">
        <f>ROUND(I185*H185,2)</f>
        <v>0</v>
      </c>
      <c r="K185" s="256" t="s">
        <v>156</v>
      </c>
      <c r="L185" s="261"/>
      <c r="M185" s="262" t="s">
        <v>22</v>
      </c>
      <c r="N185" s="263" t="s">
        <v>44</v>
      </c>
      <c r="O185" s="45"/>
      <c r="P185" s="228">
        <f>O185*H185</f>
        <v>0</v>
      </c>
      <c r="Q185" s="228">
        <v>0.040000000000000001</v>
      </c>
      <c r="R185" s="228">
        <f>Q185*H185</f>
        <v>0.080000000000000002</v>
      </c>
      <c r="S185" s="228">
        <v>0</v>
      </c>
      <c r="T185" s="229">
        <f>S185*H185</f>
        <v>0</v>
      </c>
      <c r="AR185" s="22" t="s">
        <v>210</v>
      </c>
      <c r="AT185" s="22" t="s">
        <v>206</v>
      </c>
      <c r="AU185" s="22" t="s">
        <v>82</v>
      </c>
      <c r="AY185" s="22" t="s">
        <v>144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24</v>
      </c>
      <c r="BK185" s="230">
        <f>ROUND(I185*H185,2)</f>
        <v>0</v>
      </c>
      <c r="BL185" s="22" t="s">
        <v>150</v>
      </c>
      <c r="BM185" s="22" t="s">
        <v>394</v>
      </c>
    </row>
    <row r="186" s="1" customFormat="1" ht="25.5" customHeight="1">
      <c r="B186" s="44"/>
      <c r="C186" s="254" t="s">
        <v>379</v>
      </c>
      <c r="D186" s="254" t="s">
        <v>206</v>
      </c>
      <c r="E186" s="255" t="s">
        <v>396</v>
      </c>
      <c r="F186" s="256" t="s">
        <v>397</v>
      </c>
      <c r="G186" s="257" t="s">
        <v>209</v>
      </c>
      <c r="H186" s="258">
        <v>3</v>
      </c>
      <c r="I186" s="259"/>
      <c r="J186" s="260">
        <f>ROUND(I186*H186,2)</f>
        <v>0</v>
      </c>
      <c r="K186" s="256" t="s">
        <v>156</v>
      </c>
      <c r="L186" s="261"/>
      <c r="M186" s="262" t="s">
        <v>22</v>
      </c>
      <c r="N186" s="263" t="s">
        <v>44</v>
      </c>
      <c r="O186" s="45"/>
      <c r="P186" s="228">
        <f>O186*H186</f>
        <v>0</v>
      </c>
      <c r="Q186" s="228">
        <v>0.027</v>
      </c>
      <c r="R186" s="228">
        <f>Q186*H186</f>
        <v>0.081000000000000003</v>
      </c>
      <c r="S186" s="228">
        <v>0</v>
      </c>
      <c r="T186" s="229">
        <f>S186*H186</f>
        <v>0</v>
      </c>
      <c r="AR186" s="22" t="s">
        <v>210</v>
      </c>
      <c r="AT186" s="22" t="s">
        <v>206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398</v>
      </c>
    </row>
    <row r="187" s="1" customFormat="1" ht="25.5" customHeight="1">
      <c r="B187" s="44"/>
      <c r="C187" s="254" t="s">
        <v>383</v>
      </c>
      <c r="D187" s="254" t="s">
        <v>206</v>
      </c>
      <c r="E187" s="255" t="s">
        <v>400</v>
      </c>
      <c r="F187" s="256" t="s">
        <v>401</v>
      </c>
      <c r="G187" s="257" t="s">
        <v>209</v>
      </c>
      <c r="H187" s="258">
        <v>2</v>
      </c>
      <c r="I187" s="259"/>
      <c r="J187" s="260">
        <f>ROUND(I187*H187,2)</f>
        <v>0</v>
      </c>
      <c r="K187" s="256" t="s">
        <v>156</v>
      </c>
      <c r="L187" s="261"/>
      <c r="M187" s="262" t="s">
        <v>22</v>
      </c>
      <c r="N187" s="263" t="s">
        <v>44</v>
      </c>
      <c r="O187" s="45"/>
      <c r="P187" s="228">
        <f>O187*H187</f>
        <v>0</v>
      </c>
      <c r="Q187" s="228">
        <v>0.058000000000000003</v>
      </c>
      <c r="R187" s="228">
        <f>Q187*H187</f>
        <v>0.11600000000000001</v>
      </c>
      <c r="S187" s="228">
        <v>0</v>
      </c>
      <c r="T187" s="229">
        <f>S187*H187</f>
        <v>0</v>
      </c>
      <c r="AR187" s="22" t="s">
        <v>210</v>
      </c>
      <c r="AT187" s="22" t="s">
        <v>206</v>
      </c>
      <c r="AU187" s="22" t="s">
        <v>82</v>
      </c>
      <c r="AY187" s="22" t="s">
        <v>144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22" t="s">
        <v>24</v>
      </c>
      <c r="BK187" s="230">
        <f>ROUND(I187*H187,2)</f>
        <v>0</v>
      </c>
      <c r="BL187" s="22" t="s">
        <v>150</v>
      </c>
      <c r="BM187" s="22" t="s">
        <v>402</v>
      </c>
    </row>
    <row r="188" s="1" customFormat="1" ht="25.5" customHeight="1">
      <c r="B188" s="44"/>
      <c r="C188" s="254" t="s">
        <v>387</v>
      </c>
      <c r="D188" s="254" t="s">
        <v>206</v>
      </c>
      <c r="E188" s="255" t="s">
        <v>404</v>
      </c>
      <c r="F188" s="256" t="s">
        <v>405</v>
      </c>
      <c r="G188" s="257" t="s">
        <v>209</v>
      </c>
      <c r="H188" s="258">
        <v>2</v>
      </c>
      <c r="I188" s="259"/>
      <c r="J188" s="260">
        <f>ROUND(I188*H188,2)</f>
        <v>0</v>
      </c>
      <c r="K188" s="256" t="s">
        <v>156</v>
      </c>
      <c r="L188" s="261"/>
      <c r="M188" s="262" t="s">
        <v>22</v>
      </c>
      <c r="N188" s="263" t="s">
        <v>44</v>
      </c>
      <c r="O188" s="45"/>
      <c r="P188" s="228">
        <f>O188*H188</f>
        <v>0</v>
      </c>
      <c r="Q188" s="228">
        <v>0.0040000000000000001</v>
      </c>
      <c r="R188" s="228">
        <f>Q188*H188</f>
        <v>0.0080000000000000002</v>
      </c>
      <c r="S188" s="228">
        <v>0</v>
      </c>
      <c r="T188" s="229">
        <f>S188*H188</f>
        <v>0</v>
      </c>
      <c r="AR188" s="22" t="s">
        <v>210</v>
      </c>
      <c r="AT188" s="22" t="s">
        <v>206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406</v>
      </c>
    </row>
    <row r="189" s="1" customFormat="1" ht="25.5" customHeight="1">
      <c r="B189" s="44"/>
      <c r="C189" s="254" t="s">
        <v>391</v>
      </c>
      <c r="D189" s="254" t="s">
        <v>206</v>
      </c>
      <c r="E189" s="255" t="s">
        <v>408</v>
      </c>
      <c r="F189" s="256" t="s">
        <v>409</v>
      </c>
      <c r="G189" s="257" t="s">
        <v>209</v>
      </c>
      <c r="H189" s="258">
        <v>2</v>
      </c>
      <c r="I189" s="259"/>
      <c r="J189" s="260">
        <f>ROUND(I189*H189,2)</f>
        <v>0</v>
      </c>
      <c r="K189" s="256" t="s">
        <v>156</v>
      </c>
      <c r="L189" s="261"/>
      <c r="M189" s="262" t="s">
        <v>22</v>
      </c>
      <c r="N189" s="263" t="s">
        <v>44</v>
      </c>
      <c r="O189" s="45"/>
      <c r="P189" s="228">
        <f>O189*H189</f>
        <v>0</v>
      </c>
      <c r="Q189" s="228">
        <v>0.059999999999999998</v>
      </c>
      <c r="R189" s="228">
        <f>Q189*H189</f>
        <v>0.12</v>
      </c>
      <c r="S189" s="228">
        <v>0</v>
      </c>
      <c r="T189" s="229">
        <f>S189*H189</f>
        <v>0</v>
      </c>
      <c r="AR189" s="22" t="s">
        <v>210</v>
      </c>
      <c r="AT189" s="22" t="s">
        <v>206</v>
      </c>
      <c r="AU189" s="22" t="s">
        <v>82</v>
      </c>
      <c r="AY189" s="22" t="s">
        <v>144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150</v>
      </c>
      <c r="BM189" s="22" t="s">
        <v>410</v>
      </c>
    </row>
    <row r="190" s="1" customFormat="1" ht="25.5" customHeight="1">
      <c r="B190" s="44"/>
      <c r="C190" s="219" t="s">
        <v>399</v>
      </c>
      <c r="D190" s="219" t="s">
        <v>146</v>
      </c>
      <c r="E190" s="220" t="s">
        <v>420</v>
      </c>
      <c r="F190" s="221" t="s">
        <v>421</v>
      </c>
      <c r="G190" s="222" t="s">
        <v>209</v>
      </c>
      <c r="H190" s="223">
        <v>2</v>
      </c>
      <c r="I190" s="224"/>
      <c r="J190" s="225">
        <f>ROUND(I190*H190,2)</f>
        <v>0</v>
      </c>
      <c r="K190" s="221" t="s">
        <v>156</v>
      </c>
      <c r="L190" s="70"/>
      <c r="M190" s="226" t="s">
        <v>22</v>
      </c>
      <c r="N190" s="227" t="s">
        <v>44</v>
      </c>
      <c r="O190" s="45"/>
      <c r="P190" s="228">
        <f>O190*H190</f>
        <v>0</v>
      </c>
      <c r="Q190" s="228">
        <v>0.0093600000000000003</v>
      </c>
      <c r="R190" s="228">
        <f>Q190*H190</f>
        <v>0.018720000000000001</v>
      </c>
      <c r="S190" s="228">
        <v>0</v>
      </c>
      <c r="T190" s="229">
        <f>S190*H190</f>
        <v>0</v>
      </c>
      <c r="AR190" s="22" t="s">
        <v>150</v>
      </c>
      <c r="AT190" s="22" t="s">
        <v>146</v>
      </c>
      <c r="AU190" s="22" t="s">
        <v>82</v>
      </c>
      <c r="AY190" s="22" t="s">
        <v>144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150</v>
      </c>
      <c r="BM190" s="22" t="s">
        <v>422</v>
      </c>
    </row>
    <row r="191" s="10" customFormat="1" ht="29.88" customHeight="1">
      <c r="B191" s="203"/>
      <c r="C191" s="204"/>
      <c r="D191" s="205" t="s">
        <v>72</v>
      </c>
      <c r="E191" s="217" t="s">
        <v>184</v>
      </c>
      <c r="F191" s="217" t="s">
        <v>435</v>
      </c>
      <c r="G191" s="204"/>
      <c r="H191" s="204"/>
      <c r="I191" s="207"/>
      <c r="J191" s="218">
        <f>BK191</f>
        <v>0</v>
      </c>
      <c r="K191" s="204"/>
      <c r="L191" s="209"/>
      <c r="M191" s="210"/>
      <c r="N191" s="211"/>
      <c r="O191" s="211"/>
      <c r="P191" s="212">
        <f>SUM(P192:P219)</f>
        <v>0</v>
      </c>
      <c r="Q191" s="211"/>
      <c r="R191" s="212">
        <f>SUM(R192:R219)</f>
        <v>69.5471</v>
      </c>
      <c r="S191" s="211"/>
      <c r="T191" s="213">
        <f>SUM(T192:T219)</f>
        <v>0</v>
      </c>
      <c r="AR191" s="214" t="s">
        <v>24</v>
      </c>
      <c r="AT191" s="215" t="s">
        <v>72</v>
      </c>
      <c r="AU191" s="215" t="s">
        <v>24</v>
      </c>
      <c r="AY191" s="214" t="s">
        <v>144</v>
      </c>
      <c r="BK191" s="216">
        <f>SUM(BK192:BK219)</f>
        <v>0</v>
      </c>
    </row>
    <row r="192" s="1" customFormat="1" ht="38.25" customHeight="1">
      <c r="B192" s="44"/>
      <c r="C192" s="219" t="s">
        <v>419</v>
      </c>
      <c r="D192" s="219" t="s">
        <v>146</v>
      </c>
      <c r="E192" s="220" t="s">
        <v>441</v>
      </c>
      <c r="F192" s="221" t="s">
        <v>442</v>
      </c>
      <c r="G192" s="222" t="s">
        <v>149</v>
      </c>
      <c r="H192" s="223">
        <v>256.10000000000002</v>
      </c>
      <c r="I192" s="224"/>
      <c r="J192" s="225">
        <f>ROUND(I192*H192,2)</f>
        <v>0</v>
      </c>
      <c r="K192" s="221" t="s">
        <v>156</v>
      </c>
      <c r="L192" s="70"/>
      <c r="M192" s="226" t="s">
        <v>22</v>
      </c>
      <c r="N192" s="227" t="s">
        <v>44</v>
      </c>
      <c r="O192" s="45"/>
      <c r="P192" s="228">
        <f>O192*H192</f>
        <v>0</v>
      </c>
      <c r="Q192" s="228">
        <v>0.15540000000000001</v>
      </c>
      <c r="R192" s="228">
        <f>Q192*H192</f>
        <v>39.797940000000004</v>
      </c>
      <c r="S192" s="228">
        <v>0</v>
      </c>
      <c r="T192" s="229">
        <f>S192*H192</f>
        <v>0</v>
      </c>
      <c r="AR192" s="22" t="s">
        <v>150</v>
      </c>
      <c r="AT192" s="22" t="s">
        <v>146</v>
      </c>
      <c r="AU192" s="22" t="s">
        <v>82</v>
      </c>
      <c r="AY192" s="22" t="s">
        <v>144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24</v>
      </c>
      <c r="BK192" s="230">
        <f>ROUND(I192*H192,2)</f>
        <v>0</v>
      </c>
      <c r="BL192" s="22" t="s">
        <v>150</v>
      </c>
      <c r="BM192" s="22" t="s">
        <v>443</v>
      </c>
    </row>
    <row r="193" s="11" customFormat="1">
      <c r="B193" s="231"/>
      <c r="C193" s="232"/>
      <c r="D193" s="233" t="s">
        <v>163</v>
      </c>
      <c r="E193" s="234" t="s">
        <v>22</v>
      </c>
      <c r="F193" s="235" t="s">
        <v>952</v>
      </c>
      <c r="G193" s="232"/>
      <c r="H193" s="236">
        <v>256.10000000000002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163</v>
      </c>
      <c r="AU193" s="242" t="s">
        <v>82</v>
      </c>
      <c r="AV193" s="11" t="s">
        <v>82</v>
      </c>
      <c r="AW193" s="11" t="s">
        <v>37</v>
      </c>
      <c r="AX193" s="11" t="s">
        <v>24</v>
      </c>
      <c r="AY193" s="242" t="s">
        <v>144</v>
      </c>
    </row>
    <row r="194" s="1" customFormat="1" ht="25.5" customHeight="1">
      <c r="B194" s="44"/>
      <c r="C194" s="254" t="s">
        <v>440</v>
      </c>
      <c r="D194" s="254" t="s">
        <v>206</v>
      </c>
      <c r="E194" s="255" t="s">
        <v>446</v>
      </c>
      <c r="F194" s="256" t="s">
        <v>447</v>
      </c>
      <c r="G194" s="257" t="s">
        <v>209</v>
      </c>
      <c r="H194" s="258">
        <v>60.100000000000001</v>
      </c>
      <c r="I194" s="259"/>
      <c r="J194" s="260">
        <f>ROUND(I194*H194,2)</f>
        <v>0</v>
      </c>
      <c r="K194" s="256" t="s">
        <v>156</v>
      </c>
      <c r="L194" s="261"/>
      <c r="M194" s="262" t="s">
        <v>22</v>
      </c>
      <c r="N194" s="263" t="s">
        <v>44</v>
      </c>
      <c r="O194" s="45"/>
      <c r="P194" s="228">
        <f>O194*H194</f>
        <v>0</v>
      </c>
      <c r="Q194" s="228">
        <v>0.063</v>
      </c>
      <c r="R194" s="228">
        <f>Q194*H194</f>
        <v>3.7863000000000002</v>
      </c>
      <c r="S194" s="228">
        <v>0</v>
      </c>
      <c r="T194" s="229">
        <f>S194*H194</f>
        <v>0</v>
      </c>
      <c r="AR194" s="22" t="s">
        <v>210</v>
      </c>
      <c r="AT194" s="22" t="s">
        <v>206</v>
      </c>
      <c r="AU194" s="22" t="s">
        <v>82</v>
      </c>
      <c r="AY194" s="22" t="s">
        <v>144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150</v>
      </c>
      <c r="BM194" s="22" t="s">
        <v>448</v>
      </c>
    </row>
    <row r="195" s="11" customFormat="1">
      <c r="B195" s="231"/>
      <c r="C195" s="232"/>
      <c r="D195" s="233" t="s">
        <v>163</v>
      </c>
      <c r="E195" s="234" t="s">
        <v>22</v>
      </c>
      <c r="F195" s="235" t="s">
        <v>953</v>
      </c>
      <c r="G195" s="232"/>
      <c r="H195" s="236">
        <v>60.100000000000001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163</v>
      </c>
      <c r="AU195" s="242" t="s">
        <v>82</v>
      </c>
      <c r="AV195" s="11" t="s">
        <v>82</v>
      </c>
      <c r="AW195" s="11" t="s">
        <v>37</v>
      </c>
      <c r="AX195" s="11" t="s">
        <v>24</v>
      </c>
      <c r="AY195" s="242" t="s">
        <v>144</v>
      </c>
    </row>
    <row r="196" s="1" customFormat="1" ht="25.5" customHeight="1">
      <c r="B196" s="44"/>
      <c r="C196" s="254" t="s">
        <v>445</v>
      </c>
      <c r="D196" s="254" t="s">
        <v>206</v>
      </c>
      <c r="E196" s="255" t="s">
        <v>451</v>
      </c>
      <c r="F196" s="256" t="s">
        <v>452</v>
      </c>
      <c r="G196" s="257" t="s">
        <v>209</v>
      </c>
      <c r="H196" s="258">
        <v>23</v>
      </c>
      <c r="I196" s="259"/>
      <c r="J196" s="260">
        <f>ROUND(I196*H196,2)</f>
        <v>0</v>
      </c>
      <c r="K196" s="256" t="s">
        <v>156</v>
      </c>
      <c r="L196" s="261"/>
      <c r="M196" s="262" t="s">
        <v>22</v>
      </c>
      <c r="N196" s="263" t="s">
        <v>44</v>
      </c>
      <c r="O196" s="45"/>
      <c r="P196" s="228">
        <f>O196*H196</f>
        <v>0</v>
      </c>
      <c r="Q196" s="228">
        <v>0.071999999999999995</v>
      </c>
      <c r="R196" s="228">
        <f>Q196*H196</f>
        <v>1.6559999999999999</v>
      </c>
      <c r="S196" s="228">
        <v>0</v>
      </c>
      <c r="T196" s="229">
        <f>S196*H196</f>
        <v>0</v>
      </c>
      <c r="AR196" s="22" t="s">
        <v>210</v>
      </c>
      <c r="AT196" s="22" t="s">
        <v>206</v>
      </c>
      <c r="AU196" s="22" t="s">
        <v>82</v>
      </c>
      <c r="AY196" s="22" t="s">
        <v>144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150</v>
      </c>
      <c r="BM196" s="22" t="s">
        <v>453</v>
      </c>
    </row>
    <row r="197" s="11" customFormat="1">
      <c r="B197" s="231"/>
      <c r="C197" s="232"/>
      <c r="D197" s="233" t="s">
        <v>163</v>
      </c>
      <c r="E197" s="234" t="s">
        <v>22</v>
      </c>
      <c r="F197" s="235" t="s">
        <v>954</v>
      </c>
      <c r="G197" s="232"/>
      <c r="H197" s="236">
        <v>23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163</v>
      </c>
      <c r="AU197" s="242" t="s">
        <v>82</v>
      </c>
      <c r="AV197" s="11" t="s">
        <v>82</v>
      </c>
      <c r="AW197" s="11" t="s">
        <v>37</v>
      </c>
      <c r="AX197" s="11" t="s">
        <v>24</v>
      </c>
      <c r="AY197" s="242" t="s">
        <v>144</v>
      </c>
    </row>
    <row r="198" s="1" customFormat="1" ht="25.5" customHeight="1">
      <c r="B198" s="44"/>
      <c r="C198" s="254" t="s">
        <v>450</v>
      </c>
      <c r="D198" s="254" t="s">
        <v>206</v>
      </c>
      <c r="E198" s="255" t="s">
        <v>456</v>
      </c>
      <c r="F198" s="256" t="s">
        <v>457</v>
      </c>
      <c r="G198" s="257" t="s">
        <v>209</v>
      </c>
      <c r="H198" s="258">
        <v>173</v>
      </c>
      <c r="I198" s="259"/>
      <c r="J198" s="260">
        <f>ROUND(I198*H198,2)</f>
        <v>0</v>
      </c>
      <c r="K198" s="256" t="s">
        <v>156</v>
      </c>
      <c r="L198" s="261"/>
      <c r="M198" s="262" t="s">
        <v>22</v>
      </c>
      <c r="N198" s="263" t="s">
        <v>44</v>
      </c>
      <c r="O198" s="45"/>
      <c r="P198" s="228">
        <f>O198*H198</f>
        <v>0</v>
      </c>
      <c r="Q198" s="228">
        <v>0.085999999999999993</v>
      </c>
      <c r="R198" s="228">
        <f>Q198*H198</f>
        <v>14.877999999999998</v>
      </c>
      <c r="S198" s="228">
        <v>0</v>
      </c>
      <c r="T198" s="229">
        <f>S198*H198</f>
        <v>0</v>
      </c>
      <c r="AR198" s="22" t="s">
        <v>210</v>
      </c>
      <c r="AT198" s="22" t="s">
        <v>206</v>
      </c>
      <c r="AU198" s="22" t="s">
        <v>82</v>
      </c>
      <c r="AY198" s="22" t="s">
        <v>144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22" t="s">
        <v>24</v>
      </c>
      <c r="BK198" s="230">
        <f>ROUND(I198*H198,2)</f>
        <v>0</v>
      </c>
      <c r="BL198" s="22" t="s">
        <v>150</v>
      </c>
      <c r="BM198" s="22" t="s">
        <v>458</v>
      </c>
    </row>
    <row r="199" s="11" customFormat="1">
      <c r="B199" s="231"/>
      <c r="C199" s="232"/>
      <c r="D199" s="233" t="s">
        <v>163</v>
      </c>
      <c r="E199" s="234" t="s">
        <v>22</v>
      </c>
      <c r="F199" s="235" t="s">
        <v>955</v>
      </c>
      <c r="G199" s="232"/>
      <c r="H199" s="236">
        <v>173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AT199" s="242" t="s">
        <v>163</v>
      </c>
      <c r="AU199" s="242" t="s">
        <v>82</v>
      </c>
      <c r="AV199" s="11" t="s">
        <v>82</v>
      </c>
      <c r="AW199" s="11" t="s">
        <v>37</v>
      </c>
      <c r="AX199" s="11" t="s">
        <v>24</v>
      </c>
      <c r="AY199" s="242" t="s">
        <v>144</v>
      </c>
    </row>
    <row r="200" s="1" customFormat="1" ht="38.25" customHeight="1">
      <c r="B200" s="44"/>
      <c r="C200" s="219" t="s">
        <v>455</v>
      </c>
      <c r="D200" s="219" t="s">
        <v>146</v>
      </c>
      <c r="E200" s="220" t="s">
        <v>461</v>
      </c>
      <c r="F200" s="221" t="s">
        <v>462</v>
      </c>
      <c r="G200" s="222" t="s">
        <v>149</v>
      </c>
      <c r="H200" s="223">
        <v>42.799999999999997</v>
      </c>
      <c r="I200" s="224"/>
      <c r="J200" s="225">
        <f>ROUND(I200*H200,2)</f>
        <v>0</v>
      </c>
      <c r="K200" s="221" t="s">
        <v>156</v>
      </c>
      <c r="L200" s="70"/>
      <c r="M200" s="226" t="s">
        <v>22</v>
      </c>
      <c r="N200" s="227" t="s">
        <v>44</v>
      </c>
      <c r="O200" s="45"/>
      <c r="P200" s="228">
        <f>O200*H200</f>
        <v>0</v>
      </c>
      <c r="Q200" s="228">
        <v>0.1295</v>
      </c>
      <c r="R200" s="228">
        <f>Q200*H200</f>
        <v>5.5426000000000002</v>
      </c>
      <c r="S200" s="228">
        <v>0</v>
      </c>
      <c r="T200" s="229">
        <f>S200*H200</f>
        <v>0</v>
      </c>
      <c r="AR200" s="22" t="s">
        <v>150</v>
      </c>
      <c r="AT200" s="22" t="s">
        <v>146</v>
      </c>
      <c r="AU200" s="22" t="s">
        <v>82</v>
      </c>
      <c r="AY200" s="22" t="s">
        <v>144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22" t="s">
        <v>24</v>
      </c>
      <c r="BK200" s="230">
        <f>ROUND(I200*H200,2)</f>
        <v>0</v>
      </c>
      <c r="BL200" s="22" t="s">
        <v>150</v>
      </c>
      <c r="BM200" s="22" t="s">
        <v>463</v>
      </c>
    </row>
    <row r="201" s="11" customFormat="1">
      <c r="B201" s="231"/>
      <c r="C201" s="232"/>
      <c r="D201" s="233" t="s">
        <v>163</v>
      </c>
      <c r="E201" s="234" t="s">
        <v>22</v>
      </c>
      <c r="F201" s="235" t="s">
        <v>956</v>
      </c>
      <c r="G201" s="232"/>
      <c r="H201" s="236">
        <v>42.799999999999997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AT201" s="242" t="s">
        <v>163</v>
      </c>
      <c r="AU201" s="242" t="s">
        <v>82</v>
      </c>
      <c r="AV201" s="11" t="s">
        <v>82</v>
      </c>
      <c r="AW201" s="11" t="s">
        <v>37</v>
      </c>
      <c r="AX201" s="11" t="s">
        <v>24</v>
      </c>
      <c r="AY201" s="242" t="s">
        <v>144</v>
      </c>
    </row>
    <row r="202" s="1" customFormat="1" ht="38.25" customHeight="1">
      <c r="B202" s="44"/>
      <c r="C202" s="254" t="s">
        <v>460</v>
      </c>
      <c r="D202" s="254" t="s">
        <v>206</v>
      </c>
      <c r="E202" s="255" t="s">
        <v>466</v>
      </c>
      <c r="F202" s="256" t="s">
        <v>467</v>
      </c>
      <c r="G202" s="257" t="s">
        <v>209</v>
      </c>
      <c r="H202" s="258">
        <v>85.599999999999994</v>
      </c>
      <c r="I202" s="259"/>
      <c r="J202" s="260">
        <f>ROUND(I202*H202,2)</f>
        <v>0</v>
      </c>
      <c r="K202" s="256" t="s">
        <v>156</v>
      </c>
      <c r="L202" s="261"/>
      <c r="M202" s="262" t="s">
        <v>22</v>
      </c>
      <c r="N202" s="263" t="s">
        <v>44</v>
      </c>
      <c r="O202" s="45"/>
      <c r="P202" s="228">
        <f>O202*H202</f>
        <v>0</v>
      </c>
      <c r="Q202" s="228">
        <v>0.024</v>
      </c>
      <c r="R202" s="228">
        <f>Q202*H202</f>
        <v>2.0543999999999998</v>
      </c>
      <c r="S202" s="228">
        <v>0</v>
      </c>
      <c r="T202" s="229">
        <f>S202*H202</f>
        <v>0</v>
      </c>
      <c r="AR202" s="22" t="s">
        <v>210</v>
      </c>
      <c r="AT202" s="22" t="s">
        <v>206</v>
      </c>
      <c r="AU202" s="22" t="s">
        <v>82</v>
      </c>
      <c r="AY202" s="22" t="s">
        <v>144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22" t="s">
        <v>24</v>
      </c>
      <c r="BK202" s="230">
        <f>ROUND(I202*H202,2)</f>
        <v>0</v>
      </c>
      <c r="BL202" s="22" t="s">
        <v>150</v>
      </c>
      <c r="BM202" s="22" t="s">
        <v>468</v>
      </c>
    </row>
    <row r="203" s="1" customFormat="1" ht="38.25" customHeight="1">
      <c r="B203" s="44"/>
      <c r="C203" s="219" t="s">
        <v>465</v>
      </c>
      <c r="D203" s="219" t="s">
        <v>146</v>
      </c>
      <c r="E203" s="220" t="s">
        <v>470</v>
      </c>
      <c r="F203" s="221" t="s">
        <v>471</v>
      </c>
      <c r="G203" s="222" t="s">
        <v>149</v>
      </c>
      <c r="H203" s="223">
        <v>4.0999999999999996</v>
      </c>
      <c r="I203" s="224"/>
      <c r="J203" s="225">
        <f>ROUND(I203*H203,2)</f>
        <v>0</v>
      </c>
      <c r="K203" s="221" t="s">
        <v>156</v>
      </c>
      <c r="L203" s="70"/>
      <c r="M203" s="226" t="s">
        <v>22</v>
      </c>
      <c r="N203" s="227" t="s">
        <v>44</v>
      </c>
      <c r="O203" s="45"/>
      <c r="P203" s="228">
        <f>O203*H203</f>
        <v>0</v>
      </c>
      <c r="Q203" s="228">
        <v>5.0000000000000002E-05</v>
      </c>
      <c r="R203" s="228">
        <f>Q203*H203</f>
        <v>0.000205</v>
      </c>
      <c r="S203" s="228">
        <v>0</v>
      </c>
      <c r="T203" s="229">
        <f>S203*H203</f>
        <v>0</v>
      </c>
      <c r="AR203" s="22" t="s">
        <v>150</v>
      </c>
      <c r="AT203" s="22" t="s">
        <v>146</v>
      </c>
      <c r="AU203" s="22" t="s">
        <v>82</v>
      </c>
      <c r="AY203" s="22" t="s">
        <v>144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150</v>
      </c>
      <c r="BM203" s="22" t="s">
        <v>472</v>
      </c>
    </row>
    <row r="204" s="11" customFormat="1">
      <c r="B204" s="231"/>
      <c r="C204" s="232"/>
      <c r="D204" s="233" t="s">
        <v>163</v>
      </c>
      <c r="E204" s="234" t="s">
        <v>22</v>
      </c>
      <c r="F204" s="235" t="s">
        <v>957</v>
      </c>
      <c r="G204" s="232"/>
      <c r="H204" s="236">
        <v>4.0999999999999996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AT204" s="242" t="s">
        <v>163</v>
      </c>
      <c r="AU204" s="242" t="s">
        <v>82</v>
      </c>
      <c r="AV204" s="11" t="s">
        <v>82</v>
      </c>
      <c r="AW204" s="11" t="s">
        <v>37</v>
      </c>
      <c r="AX204" s="11" t="s">
        <v>24</v>
      </c>
      <c r="AY204" s="242" t="s">
        <v>144</v>
      </c>
    </row>
    <row r="205" s="1" customFormat="1" ht="25.5" customHeight="1">
      <c r="B205" s="44"/>
      <c r="C205" s="219" t="s">
        <v>790</v>
      </c>
      <c r="D205" s="219" t="s">
        <v>146</v>
      </c>
      <c r="E205" s="220" t="s">
        <v>474</v>
      </c>
      <c r="F205" s="221" t="s">
        <v>475</v>
      </c>
      <c r="G205" s="222" t="s">
        <v>149</v>
      </c>
      <c r="H205" s="223">
        <v>250.30000000000001</v>
      </c>
      <c r="I205" s="224"/>
      <c r="J205" s="225">
        <f>ROUND(I205*H205,2)</f>
        <v>0</v>
      </c>
      <c r="K205" s="221" t="s">
        <v>156</v>
      </c>
      <c r="L205" s="70"/>
      <c r="M205" s="226" t="s">
        <v>22</v>
      </c>
      <c r="N205" s="227" t="s">
        <v>44</v>
      </c>
      <c r="O205" s="45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AR205" s="22" t="s">
        <v>150</v>
      </c>
      <c r="AT205" s="22" t="s">
        <v>146</v>
      </c>
      <c r="AU205" s="22" t="s">
        <v>82</v>
      </c>
      <c r="AY205" s="22" t="s">
        <v>144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22" t="s">
        <v>24</v>
      </c>
      <c r="BK205" s="230">
        <f>ROUND(I205*H205,2)</f>
        <v>0</v>
      </c>
      <c r="BL205" s="22" t="s">
        <v>150</v>
      </c>
      <c r="BM205" s="22" t="s">
        <v>476</v>
      </c>
    </row>
    <row r="206" s="11" customFormat="1">
      <c r="B206" s="231"/>
      <c r="C206" s="232"/>
      <c r="D206" s="233" t="s">
        <v>163</v>
      </c>
      <c r="E206" s="234" t="s">
        <v>22</v>
      </c>
      <c r="F206" s="235" t="s">
        <v>958</v>
      </c>
      <c r="G206" s="232"/>
      <c r="H206" s="236">
        <v>250.30000000000001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AT206" s="242" t="s">
        <v>163</v>
      </c>
      <c r="AU206" s="242" t="s">
        <v>82</v>
      </c>
      <c r="AV206" s="11" t="s">
        <v>82</v>
      </c>
      <c r="AW206" s="11" t="s">
        <v>37</v>
      </c>
      <c r="AX206" s="11" t="s">
        <v>24</v>
      </c>
      <c r="AY206" s="242" t="s">
        <v>144</v>
      </c>
    </row>
    <row r="207" s="1" customFormat="1" ht="25.5" customHeight="1">
      <c r="B207" s="44"/>
      <c r="C207" s="219" t="s">
        <v>473</v>
      </c>
      <c r="D207" s="219" t="s">
        <v>146</v>
      </c>
      <c r="E207" s="220" t="s">
        <v>479</v>
      </c>
      <c r="F207" s="221" t="s">
        <v>480</v>
      </c>
      <c r="G207" s="222" t="s">
        <v>149</v>
      </c>
      <c r="H207" s="223">
        <v>5.5</v>
      </c>
      <c r="I207" s="224"/>
      <c r="J207" s="225">
        <f>ROUND(I207*H207,2)</f>
        <v>0</v>
      </c>
      <c r="K207" s="221" t="s">
        <v>156</v>
      </c>
      <c r="L207" s="70"/>
      <c r="M207" s="226" t="s">
        <v>22</v>
      </c>
      <c r="N207" s="227" t="s">
        <v>44</v>
      </c>
      <c r="O207" s="45"/>
      <c r="P207" s="228">
        <f>O207*H207</f>
        <v>0</v>
      </c>
      <c r="Q207" s="228">
        <v>0.29221000000000003</v>
      </c>
      <c r="R207" s="228">
        <f>Q207*H207</f>
        <v>1.6071550000000001</v>
      </c>
      <c r="S207" s="228">
        <v>0</v>
      </c>
      <c r="T207" s="229">
        <f>S207*H207</f>
        <v>0</v>
      </c>
      <c r="AR207" s="22" t="s">
        <v>150</v>
      </c>
      <c r="AT207" s="22" t="s">
        <v>146</v>
      </c>
      <c r="AU207" s="22" t="s">
        <v>82</v>
      </c>
      <c r="AY207" s="22" t="s">
        <v>144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22" t="s">
        <v>24</v>
      </c>
      <c r="BK207" s="230">
        <f>ROUND(I207*H207,2)</f>
        <v>0</v>
      </c>
      <c r="BL207" s="22" t="s">
        <v>150</v>
      </c>
      <c r="BM207" s="22" t="s">
        <v>481</v>
      </c>
    </row>
    <row r="208" s="11" customFormat="1">
      <c r="B208" s="231"/>
      <c r="C208" s="232"/>
      <c r="D208" s="233" t="s">
        <v>163</v>
      </c>
      <c r="E208" s="234" t="s">
        <v>22</v>
      </c>
      <c r="F208" s="235" t="s">
        <v>959</v>
      </c>
      <c r="G208" s="232"/>
      <c r="H208" s="236">
        <v>5.5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AT208" s="242" t="s">
        <v>163</v>
      </c>
      <c r="AU208" s="242" t="s">
        <v>82</v>
      </c>
      <c r="AV208" s="11" t="s">
        <v>82</v>
      </c>
      <c r="AW208" s="11" t="s">
        <v>37</v>
      </c>
      <c r="AX208" s="11" t="s">
        <v>24</v>
      </c>
      <c r="AY208" s="242" t="s">
        <v>144</v>
      </c>
    </row>
    <row r="209" s="1" customFormat="1" ht="25.5" customHeight="1">
      <c r="B209" s="44"/>
      <c r="C209" s="254" t="s">
        <v>478</v>
      </c>
      <c r="D209" s="254" t="s">
        <v>206</v>
      </c>
      <c r="E209" s="255" t="s">
        <v>484</v>
      </c>
      <c r="F209" s="256" t="s">
        <v>485</v>
      </c>
      <c r="G209" s="257" t="s">
        <v>209</v>
      </c>
      <c r="H209" s="258">
        <v>1</v>
      </c>
      <c r="I209" s="259"/>
      <c r="J209" s="260">
        <f>ROUND(I209*H209,2)</f>
        <v>0</v>
      </c>
      <c r="K209" s="256" t="s">
        <v>156</v>
      </c>
      <c r="L209" s="261"/>
      <c r="M209" s="262" t="s">
        <v>22</v>
      </c>
      <c r="N209" s="263" t="s">
        <v>44</v>
      </c>
      <c r="O209" s="45"/>
      <c r="P209" s="228">
        <f>O209*H209</f>
        <v>0</v>
      </c>
      <c r="Q209" s="228">
        <v>0.021899999999999999</v>
      </c>
      <c r="R209" s="228">
        <f>Q209*H209</f>
        <v>0.021899999999999999</v>
      </c>
      <c r="S209" s="228">
        <v>0</v>
      </c>
      <c r="T209" s="229">
        <f>S209*H209</f>
        <v>0</v>
      </c>
      <c r="AR209" s="22" t="s">
        <v>210</v>
      </c>
      <c r="AT209" s="22" t="s">
        <v>206</v>
      </c>
      <c r="AU209" s="22" t="s">
        <v>82</v>
      </c>
      <c r="AY209" s="22" t="s">
        <v>144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22" t="s">
        <v>24</v>
      </c>
      <c r="BK209" s="230">
        <f>ROUND(I209*H209,2)</f>
        <v>0</v>
      </c>
      <c r="BL209" s="22" t="s">
        <v>150</v>
      </c>
      <c r="BM209" s="22" t="s">
        <v>486</v>
      </c>
    </row>
    <row r="210" s="11" customFormat="1">
      <c r="B210" s="231"/>
      <c r="C210" s="232"/>
      <c r="D210" s="233" t="s">
        <v>163</v>
      </c>
      <c r="E210" s="234" t="s">
        <v>22</v>
      </c>
      <c r="F210" s="235" t="s">
        <v>960</v>
      </c>
      <c r="G210" s="232"/>
      <c r="H210" s="236">
        <v>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AT210" s="242" t="s">
        <v>163</v>
      </c>
      <c r="AU210" s="242" t="s">
        <v>82</v>
      </c>
      <c r="AV210" s="11" t="s">
        <v>82</v>
      </c>
      <c r="AW210" s="11" t="s">
        <v>37</v>
      </c>
      <c r="AX210" s="11" t="s">
        <v>24</v>
      </c>
      <c r="AY210" s="242" t="s">
        <v>144</v>
      </c>
    </row>
    <row r="211" s="1" customFormat="1" ht="25.5" customHeight="1">
      <c r="B211" s="44"/>
      <c r="C211" s="254" t="s">
        <v>483</v>
      </c>
      <c r="D211" s="254" t="s">
        <v>206</v>
      </c>
      <c r="E211" s="255" t="s">
        <v>488</v>
      </c>
      <c r="F211" s="256" t="s">
        <v>489</v>
      </c>
      <c r="G211" s="257" t="s">
        <v>209</v>
      </c>
      <c r="H211" s="258">
        <v>2</v>
      </c>
      <c r="I211" s="259"/>
      <c r="J211" s="260">
        <f>ROUND(I211*H211,2)</f>
        <v>0</v>
      </c>
      <c r="K211" s="256" t="s">
        <v>156</v>
      </c>
      <c r="L211" s="261"/>
      <c r="M211" s="262" t="s">
        <v>22</v>
      </c>
      <c r="N211" s="263" t="s">
        <v>44</v>
      </c>
      <c r="O211" s="45"/>
      <c r="P211" s="228">
        <f>O211*H211</f>
        <v>0</v>
      </c>
      <c r="Q211" s="228">
        <v>0.0013500000000000001</v>
      </c>
      <c r="R211" s="228">
        <f>Q211*H211</f>
        <v>0.0027000000000000001</v>
      </c>
      <c r="S211" s="228">
        <v>0</v>
      </c>
      <c r="T211" s="229">
        <f>S211*H211</f>
        <v>0</v>
      </c>
      <c r="AR211" s="22" t="s">
        <v>210</v>
      </c>
      <c r="AT211" s="22" t="s">
        <v>206</v>
      </c>
      <c r="AU211" s="22" t="s">
        <v>82</v>
      </c>
      <c r="AY211" s="22" t="s">
        <v>144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150</v>
      </c>
      <c r="BM211" s="22" t="s">
        <v>490</v>
      </c>
    </row>
    <row r="212" s="11" customFormat="1">
      <c r="B212" s="231"/>
      <c r="C212" s="232"/>
      <c r="D212" s="233" t="s">
        <v>163</v>
      </c>
      <c r="E212" s="234" t="s">
        <v>22</v>
      </c>
      <c r="F212" s="235" t="s">
        <v>961</v>
      </c>
      <c r="G212" s="232"/>
      <c r="H212" s="236">
        <v>2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AT212" s="242" t="s">
        <v>163</v>
      </c>
      <c r="AU212" s="242" t="s">
        <v>82</v>
      </c>
      <c r="AV212" s="11" t="s">
        <v>82</v>
      </c>
      <c r="AW212" s="11" t="s">
        <v>37</v>
      </c>
      <c r="AX212" s="11" t="s">
        <v>24</v>
      </c>
      <c r="AY212" s="242" t="s">
        <v>144</v>
      </c>
    </row>
    <row r="213" s="1" customFormat="1" ht="38.25" customHeight="1">
      <c r="B213" s="44"/>
      <c r="C213" s="254" t="s">
        <v>487</v>
      </c>
      <c r="D213" s="254" t="s">
        <v>206</v>
      </c>
      <c r="E213" s="255" t="s">
        <v>785</v>
      </c>
      <c r="F213" s="256" t="s">
        <v>786</v>
      </c>
      <c r="G213" s="257" t="s">
        <v>209</v>
      </c>
      <c r="H213" s="258">
        <v>5</v>
      </c>
      <c r="I213" s="259"/>
      <c r="J213" s="260">
        <f>ROUND(I213*H213,2)</f>
        <v>0</v>
      </c>
      <c r="K213" s="256" t="s">
        <v>156</v>
      </c>
      <c r="L213" s="261"/>
      <c r="M213" s="262" t="s">
        <v>22</v>
      </c>
      <c r="N213" s="263" t="s">
        <v>44</v>
      </c>
      <c r="O213" s="45"/>
      <c r="P213" s="228">
        <f>O213*H213</f>
        <v>0</v>
      </c>
      <c r="Q213" s="228">
        <v>0.0332</v>
      </c>
      <c r="R213" s="228">
        <f>Q213*H213</f>
        <v>0.16600000000000001</v>
      </c>
      <c r="S213" s="228">
        <v>0</v>
      </c>
      <c r="T213" s="229">
        <f>S213*H213</f>
        <v>0</v>
      </c>
      <c r="AR213" s="22" t="s">
        <v>210</v>
      </c>
      <c r="AT213" s="22" t="s">
        <v>206</v>
      </c>
      <c r="AU213" s="22" t="s">
        <v>82</v>
      </c>
      <c r="AY213" s="22" t="s">
        <v>144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22" t="s">
        <v>24</v>
      </c>
      <c r="BK213" s="230">
        <f>ROUND(I213*H213,2)</f>
        <v>0</v>
      </c>
      <c r="BL213" s="22" t="s">
        <v>150</v>
      </c>
      <c r="BM213" s="22" t="s">
        <v>787</v>
      </c>
    </row>
    <row r="214" s="11" customFormat="1">
      <c r="B214" s="231"/>
      <c r="C214" s="232"/>
      <c r="D214" s="233" t="s">
        <v>163</v>
      </c>
      <c r="E214" s="234" t="s">
        <v>22</v>
      </c>
      <c r="F214" s="235" t="s">
        <v>962</v>
      </c>
      <c r="G214" s="232"/>
      <c r="H214" s="236">
        <v>5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AT214" s="242" t="s">
        <v>163</v>
      </c>
      <c r="AU214" s="242" t="s">
        <v>82</v>
      </c>
      <c r="AV214" s="11" t="s">
        <v>82</v>
      </c>
      <c r="AW214" s="11" t="s">
        <v>37</v>
      </c>
      <c r="AX214" s="11" t="s">
        <v>24</v>
      </c>
      <c r="AY214" s="242" t="s">
        <v>144</v>
      </c>
    </row>
    <row r="215" s="1" customFormat="1" ht="38.25" customHeight="1">
      <c r="B215" s="44"/>
      <c r="C215" s="254" t="s">
        <v>798</v>
      </c>
      <c r="D215" s="254" t="s">
        <v>206</v>
      </c>
      <c r="E215" s="255" t="s">
        <v>492</v>
      </c>
      <c r="F215" s="256" t="s">
        <v>963</v>
      </c>
      <c r="G215" s="257" t="s">
        <v>209</v>
      </c>
      <c r="H215" s="258">
        <v>1</v>
      </c>
      <c r="I215" s="259"/>
      <c r="J215" s="260">
        <f>ROUND(I215*H215,2)</f>
        <v>0</v>
      </c>
      <c r="K215" s="256" t="s">
        <v>156</v>
      </c>
      <c r="L215" s="261"/>
      <c r="M215" s="262" t="s">
        <v>22</v>
      </c>
      <c r="N215" s="263" t="s">
        <v>44</v>
      </c>
      <c r="O215" s="45"/>
      <c r="P215" s="228">
        <f>O215*H215</f>
        <v>0</v>
      </c>
      <c r="Q215" s="228">
        <v>0.017399999999999999</v>
      </c>
      <c r="R215" s="228">
        <f>Q215*H215</f>
        <v>0.017399999999999999</v>
      </c>
      <c r="S215" s="228">
        <v>0</v>
      </c>
      <c r="T215" s="229">
        <f>S215*H215</f>
        <v>0</v>
      </c>
      <c r="AR215" s="22" t="s">
        <v>210</v>
      </c>
      <c r="AT215" s="22" t="s">
        <v>206</v>
      </c>
      <c r="AU215" s="22" t="s">
        <v>82</v>
      </c>
      <c r="AY215" s="22" t="s">
        <v>144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22" t="s">
        <v>24</v>
      </c>
      <c r="BK215" s="230">
        <f>ROUND(I215*H215,2)</f>
        <v>0</v>
      </c>
      <c r="BL215" s="22" t="s">
        <v>150</v>
      </c>
      <c r="BM215" s="22" t="s">
        <v>964</v>
      </c>
    </row>
    <row r="216" s="1" customFormat="1" ht="38.25" customHeight="1">
      <c r="B216" s="44"/>
      <c r="C216" s="254" t="s">
        <v>710</v>
      </c>
      <c r="D216" s="254" t="s">
        <v>206</v>
      </c>
      <c r="E216" s="255" t="s">
        <v>508</v>
      </c>
      <c r="F216" s="256" t="s">
        <v>509</v>
      </c>
      <c r="G216" s="257" t="s">
        <v>209</v>
      </c>
      <c r="H216" s="258">
        <v>5</v>
      </c>
      <c r="I216" s="259"/>
      <c r="J216" s="260">
        <f>ROUND(I216*H216,2)</f>
        <v>0</v>
      </c>
      <c r="K216" s="256" t="s">
        <v>156</v>
      </c>
      <c r="L216" s="261"/>
      <c r="M216" s="262" t="s">
        <v>22</v>
      </c>
      <c r="N216" s="263" t="s">
        <v>44</v>
      </c>
      <c r="O216" s="45"/>
      <c r="P216" s="228">
        <f>O216*H216</f>
        <v>0</v>
      </c>
      <c r="Q216" s="228">
        <v>0.0030000000000000001</v>
      </c>
      <c r="R216" s="228">
        <f>Q216*H216</f>
        <v>0.014999999999999999</v>
      </c>
      <c r="S216" s="228">
        <v>0</v>
      </c>
      <c r="T216" s="229">
        <f>S216*H216</f>
        <v>0</v>
      </c>
      <c r="AR216" s="22" t="s">
        <v>210</v>
      </c>
      <c r="AT216" s="22" t="s">
        <v>206</v>
      </c>
      <c r="AU216" s="22" t="s">
        <v>82</v>
      </c>
      <c r="AY216" s="22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150</v>
      </c>
      <c r="BM216" s="22" t="s">
        <v>510</v>
      </c>
    </row>
    <row r="217" s="11" customFormat="1">
      <c r="B217" s="231"/>
      <c r="C217" s="232"/>
      <c r="D217" s="233" t="s">
        <v>163</v>
      </c>
      <c r="E217" s="234" t="s">
        <v>22</v>
      </c>
      <c r="F217" s="235" t="s">
        <v>965</v>
      </c>
      <c r="G217" s="232"/>
      <c r="H217" s="236">
        <v>5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163</v>
      </c>
      <c r="AU217" s="242" t="s">
        <v>82</v>
      </c>
      <c r="AV217" s="11" t="s">
        <v>82</v>
      </c>
      <c r="AW217" s="11" t="s">
        <v>37</v>
      </c>
      <c r="AX217" s="11" t="s">
        <v>24</v>
      </c>
      <c r="AY217" s="242" t="s">
        <v>144</v>
      </c>
    </row>
    <row r="218" s="1" customFormat="1" ht="38.25" customHeight="1">
      <c r="B218" s="44"/>
      <c r="C218" s="254" t="s">
        <v>507</v>
      </c>
      <c r="D218" s="254" t="s">
        <v>206</v>
      </c>
      <c r="E218" s="255" t="s">
        <v>512</v>
      </c>
      <c r="F218" s="256" t="s">
        <v>513</v>
      </c>
      <c r="G218" s="257" t="s">
        <v>209</v>
      </c>
      <c r="H218" s="258">
        <v>1</v>
      </c>
      <c r="I218" s="259"/>
      <c r="J218" s="260">
        <f>ROUND(I218*H218,2)</f>
        <v>0</v>
      </c>
      <c r="K218" s="256" t="s">
        <v>156</v>
      </c>
      <c r="L218" s="261"/>
      <c r="M218" s="262" t="s">
        <v>22</v>
      </c>
      <c r="N218" s="263" t="s">
        <v>44</v>
      </c>
      <c r="O218" s="45"/>
      <c r="P218" s="228">
        <f>O218*H218</f>
        <v>0</v>
      </c>
      <c r="Q218" s="228">
        <v>0.0015</v>
      </c>
      <c r="R218" s="228">
        <f>Q218*H218</f>
        <v>0.0015</v>
      </c>
      <c r="S218" s="228">
        <v>0</v>
      </c>
      <c r="T218" s="229">
        <f>S218*H218</f>
        <v>0</v>
      </c>
      <c r="AR218" s="22" t="s">
        <v>210</v>
      </c>
      <c r="AT218" s="22" t="s">
        <v>206</v>
      </c>
      <c r="AU218" s="22" t="s">
        <v>82</v>
      </c>
      <c r="AY218" s="22" t="s">
        <v>144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150</v>
      </c>
      <c r="BM218" s="22" t="s">
        <v>514</v>
      </c>
    </row>
    <row r="219" s="11" customFormat="1">
      <c r="B219" s="231"/>
      <c r="C219" s="232"/>
      <c r="D219" s="233" t="s">
        <v>163</v>
      </c>
      <c r="E219" s="234" t="s">
        <v>22</v>
      </c>
      <c r="F219" s="235" t="s">
        <v>966</v>
      </c>
      <c r="G219" s="232"/>
      <c r="H219" s="236">
        <v>1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163</v>
      </c>
      <c r="AU219" s="242" t="s">
        <v>82</v>
      </c>
      <c r="AV219" s="11" t="s">
        <v>82</v>
      </c>
      <c r="AW219" s="11" t="s">
        <v>37</v>
      </c>
      <c r="AX219" s="11" t="s">
        <v>24</v>
      </c>
      <c r="AY219" s="242" t="s">
        <v>144</v>
      </c>
    </row>
    <row r="220" s="10" customFormat="1" ht="29.88" customHeight="1">
      <c r="B220" s="203"/>
      <c r="C220" s="204"/>
      <c r="D220" s="205" t="s">
        <v>72</v>
      </c>
      <c r="E220" s="217" t="s">
        <v>515</v>
      </c>
      <c r="F220" s="217" t="s">
        <v>516</v>
      </c>
      <c r="G220" s="204"/>
      <c r="H220" s="204"/>
      <c r="I220" s="207"/>
      <c r="J220" s="218">
        <f>BK220</f>
        <v>0</v>
      </c>
      <c r="K220" s="204"/>
      <c r="L220" s="209"/>
      <c r="M220" s="210"/>
      <c r="N220" s="211"/>
      <c r="O220" s="211"/>
      <c r="P220" s="212">
        <f>SUM(P221:P234)</f>
        <v>0</v>
      </c>
      <c r="Q220" s="211"/>
      <c r="R220" s="212">
        <f>SUM(R221:R234)</f>
        <v>0</v>
      </c>
      <c r="S220" s="211"/>
      <c r="T220" s="213">
        <f>SUM(T221:T234)</f>
        <v>0</v>
      </c>
      <c r="AR220" s="214" t="s">
        <v>24</v>
      </c>
      <c r="AT220" s="215" t="s">
        <v>72</v>
      </c>
      <c r="AU220" s="215" t="s">
        <v>24</v>
      </c>
      <c r="AY220" s="214" t="s">
        <v>144</v>
      </c>
      <c r="BK220" s="216">
        <f>SUM(BK221:BK234)</f>
        <v>0</v>
      </c>
    </row>
    <row r="221" s="1" customFormat="1" ht="25.5" customHeight="1">
      <c r="B221" s="44"/>
      <c r="C221" s="219" t="s">
        <v>511</v>
      </c>
      <c r="D221" s="219" t="s">
        <v>146</v>
      </c>
      <c r="E221" s="220" t="s">
        <v>518</v>
      </c>
      <c r="F221" s="221" t="s">
        <v>519</v>
      </c>
      <c r="G221" s="222" t="s">
        <v>248</v>
      </c>
      <c r="H221" s="223">
        <v>68.042000000000002</v>
      </c>
      <c r="I221" s="224"/>
      <c r="J221" s="225">
        <f>ROUND(I221*H221,2)</f>
        <v>0</v>
      </c>
      <c r="K221" s="221" t="s">
        <v>156</v>
      </c>
      <c r="L221" s="70"/>
      <c r="M221" s="226" t="s">
        <v>22</v>
      </c>
      <c r="N221" s="227" t="s">
        <v>44</v>
      </c>
      <c r="O221" s="45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AR221" s="22" t="s">
        <v>150</v>
      </c>
      <c r="AT221" s="22" t="s">
        <v>146</v>
      </c>
      <c r="AU221" s="22" t="s">
        <v>82</v>
      </c>
      <c r="AY221" s="22" t="s">
        <v>144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22" t="s">
        <v>24</v>
      </c>
      <c r="BK221" s="230">
        <f>ROUND(I221*H221,2)</f>
        <v>0</v>
      </c>
      <c r="BL221" s="22" t="s">
        <v>150</v>
      </c>
      <c r="BM221" s="22" t="s">
        <v>520</v>
      </c>
    </row>
    <row r="222" s="11" customFormat="1">
      <c r="B222" s="231"/>
      <c r="C222" s="232"/>
      <c r="D222" s="233" t="s">
        <v>163</v>
      </c>
      <c r="E222" s="234" t="s">
        <v>22</v>
      </c>
      <c r="F222" s="235" t="s">
        <v>967</v>
      </c>
      <c r="G222" s="232"/>
      <c r="H222" s="236">
        <v>68.042000000000002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AT222" s="242" t="s">
        <v>163</v>
      </c>
      <c r="AU222" s="242" t="s">
        <v>82</v>
      </c>
      <c r="AV222" s="11" t="s">
        <v>82</v>
      </c>
      <c r="AW222" s="11" t="s">
        <v>37</v>
      </c>
      <c r="AX222" s="11" t="s">
        <v>24</v>
      </c>
      <c r="AY222" s="242" t="s">
        <v>144</v>
      </c>
    </row>
    <row r="223" s="1" customFormat="1" ht="25.5" customHeight="1">
      <c r="B223" s="44"/>
      <c r="C223" s="219" t="s">
        <v>968</v>
      </c>
      <c r="D223" s="219" t="s">
        <v>146</v>
      </c>
      <c r="E223" s="220" t="s">
        <v>523</v>
      </c>
      <c r="F223" s="221" t="s">
        <v>524</v>
      </c>
      <c r="G223" s="222" t="s">
        <v>248</v>
      </c>
      <c r="H223" s="223">
        <v>1496.924</v>
      </c>
      <c r="I223" s="224"/>
      <c r="J223" s="225">
        <f>ROUND(I223*H223,2)</f>
        <v>0</v>
      </c>
      <c r="K223" s="221" t="s">
        <v>156</v>
      </c>
      <c r="L223" s="70"/>
      <c r="M223" s="226" t="s">
        <v>22</v>
      </c>
      <c r="N223" s="227" t="s">
        <v>44</v>
      </c>
      <c r="O223" s="45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AR223" s="22" t="s">
        <v>150</v>
      </c>
      <c r="AT223" s="22" t="s">
        <v>146</v>
      </c>
      <c r="AU223" s="22" t="s">
        <v>82</v>
      </c>
      <c r="AY223" s="22" t="s">
        <v>144</v>
      </c>
      <c r="BE223" s="230">
        <f>IF(N223="základní",J223,0)</f>
        <v>0</v>
      </c>
      <c r="BF223" s="230">
        <f>IF(N223="snížená",J223,0)</f>
        <v>0</v>
      </c>
      <c r="BG223" s="230">
        <f>IF(N223="zákl. přenesená",J223,0)</f>
        <v>0</v>
      </c>
      <c r="BH223" s="230">
        <f>IF(N223="sníž. přenesená",J223,0)</f>
        <v>0</v>
      </c>
      <c r="BI223" s="230">
        <f>IF(N223="nulová",J223,0)</f>
        <v>0</v>
      </c>
      <c r="BJ223" s="22" t="s">
        <v>24</v>
      </c>
      <c r="BK223" s="230">
        <f>ROUND(I223*H223,2)</f>
        <v>0</v>
      </c>
      <c r="BL223" s="22" t="s">
        <v>150</v>
      </c>
      <c r="BM223" s="22" t="s">
        <v>525</v>
      </c>
    </row>
    <row r="224" s="11" customFormat="1">
      <c r="B224" s="231"/>
      <c r="C224" s="232"/>
      <c r="D224" s="233" t="s">
        <v>163</v>
      </c>
      <c r="E224" s="234" t="s">
        <v>22</v>
      </c>
      <c r="F224" s="235" t="s">
        <v>969</v>
      </c>
      <c r="G224" s="232"/>
      <c r="H224" s="236">
        <v>1496.924</v>
      </c>
      <c r="I224" s="237"/>
      <c r="J224" s="232"/>
      <c r="K224" s="232"/>
      <c r="L224" s="238"/>
      <c r="M224" s="239"/>
      <c r="N224" s="240"/>
      <c r="O224" s="240"/>
      <c r="P224" s="240"/>
      <c r="Q224" s="240"/>
      <c r="R224" s="240"/>
      <c r="S224" s="240"/>
      <c r="T224" s="241"/>
      <c r="AT224" s="242" t="s">
        <v>163</v>
      </c>
      <c r="AU224" s="242" t="s">
        <v>82</v>
      </c>
      <c r="AV224" s="11" t="s">
        <v>82</v>
      </c>
      <c r="AW224" s="11" t="s">
        <v>37</v>
      </c>
      <c r="AX224" s="11" t="s">
        <v>24</v>
      </c>
      <c r="AY224" s="242" t="s">
        <v>144</v>
      </c>
    </row>
    <row r="225" s="1" customFormat="1" ht="25.5" customHeight="1">
      <c r="B225" s="44"/>
      <c r="C225" s="219" t="s">
        <v>517</v>
      </c>
      <c r="D225" s="219" t="s">
        <v>146</v>
      </c>
      <c r="E225" s="220" t="s">
        <v>528</v>
      </c>
      <c r="F225" s="221" t="s">
        <v>529</v>
      </c>
      <c r="G225" s="222" t="s">
        <v>248</v>
      </c>
      <c r="H225" s="223">
        <v>91.082999999999998</v>
      </c>
      <c r="I225" s="224"/>
      <c r="J225" s="225">
        <f>ROUND(I225*H225,2)</f>
        <v>0</v>
      </c>
      <c r="K225" s="221" t="s">
        <v>156</v>
      </c>
      <c r="L225" s="70"/>
      <c r="M225" s="226" t="s">
        <v>22</v>
      </c>
      <c r="N225" s="227" t="s">
        <v>44</v>
      </c>
      <c r="O225" s="45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AR225" s="22" t="s">
        <v>150</v>
      </c>
      <c r="AT225" s="22" t="s">
        <v>146</v>
      </c>
      <c r="AU225" s="22" t="s">
        <v>82</v>
      </c>
      <c r="AY225" s="22" t="s">
        <v>144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22" t="s">
        <v>24</v>
      </c>
      <c r="BK225" s="230">
        <f>ROUND(I225*H225,2)</f>
        <v>0</v>
      </c>
      <c r="BL225" s="22" t="s">
        <v>150</v>
      </c>
      <c r="BM225" s="22" t="s">
        <v>530</v>
      </c>
    </row>
    <row r="226" s="11" customFormat="1">
      <c r="B226" s="231"/>
      <c r="C226" s="232"/>
      <c r="D226" s="233" t="s">
        <v>163</v>
      </c>
      <c r="E226" s="234" t="s">
        <v>22</v>
      </c>
      <c r="F226" s="235" t="s">
        <v>970</v>
      </c>
      <c r="G226" s="232"/>
      <c r="H226" s="236">
        <v>91.082999999999998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AT226" s="242" t="s">
        <v>163</v>
      </c>
      <c r="AU226" s="242" t="s">
        <v>82</v>
      </c>
      <c r="AV226" s="11" t="s">
        <v>82</v>
      </c>
      <c r="AW226" s="11" t="s">
        <v>37</v>
      </c>
      <c r="AX226" s="11" t="s">
        <v>24</v>
      </c>
      <c r="AY226" s="242" t="s">
        <v>144</v>
      </c>
    </row>
    <row r="227" s="1" customFormat="1" ht="25.5" customHeight="1">
      <c r="B227" s="44"/>
      <c r="C227" s="219" t="s">
        <v>522</v>
      </c>
      <c r="D227" s="219" t="s">
        <v>146</v>
      </c>
      <c r="E227" s="220" t="s">
        <v>533</v>
      </c>
      <c r="F227" s="221" t="s">
        <v>524</v>
      </c>
      <c r="G227" s="222" t="s">
        <v>248</v>
      </c>
      <c r="H227" s="223">
        <v>2003.826</v>
      </c>
      <c r="I227" s="224"/>
      <c r="J227" s="225">
        <f>ROUND(I227*H227,2)</f>
        <v>0</v>
      </c>
      <c r="K227" s="221" t="s">
        <v>156</v>
      </c>
      <c r="L227" s="70"/>
      <c r="M227" s="226" t="s">
        <v>22</v>
      </c>
      <c r="N227" s="227" t="s">
        <v>44</v>
      </c>
      <c r="O227" s="45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AR227" s="22" t="s">
        <v>150</v>
      </c>
      <c r="AT227" s="22" t="s">
        <v>146</v>
      </c>
      <c r="AU227" s="22" t="s">
        <v>82</v>
      </c>
      <c r="AY227" s="22" t="s">
        <v>144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22" t="s">
        <v>24</v>
      </c>
      <c r="BK227" s="230">
        <f>ROUND(I227*H227,2)</f>
        <v>0</v>
      </c>
      <c r="BL227" s="22" t="s">
        <v>150</v>
      </c>
      <c r="BM227" s="22" t="s">
        <v>534</v>
      </c>
    </row>
    <row r="228" s="11" customFormat="1">
      <c r="B228" s="231"/>
      <c r="C228" s="232"/>
      <c r="D228" s="233" t="s">
        <v>163</v>
      </c>
      <c r="E228" s="234" t="s">
        <v>22</v>
      </c>
      <c r="F228" s="235" t="s">
        <v>971</v>
      </c>
      <c r="G228" s="232"/>
      <c r="H228" s="236">
        <v>2003.826</v>
      </c>
      <c r="I228" s="237"/>
      <c r="J228" s="232"/>
      <c r="K228" s="232"/>
      <c r="L228" s="238"/>
      <c r="M228" s="239"/>
      <c r="N228" s="240"/>
      <c r="O228" s="240"/>
      <c r="P228" s="240"/>
      <c r="Q228" s="240"/>
      <c r="R228" s="240"/>
      <c r="S228" s="240"/>
      <c r="T228" s="241"/>
      <c r="AT228" s="242" t="s">
        <v>163</v>
      </c>
      <c r="AU228" s="242" t="s">
        <v>82</v>
      </c>
      <c r="AV228" s="11" t="s">
        <v>82</v>
      </c>
      <c r="AW228" s="11" t="s">
        <v>37</v>
      </c>
      <c r="AX228" s="11" t="s">
        <v>24</v>
      </c>
      <c r="AY228" s="242" t="s">
        <v>144</v>
      </c>
    </row>
    <row r="229" s="1" customFormat="1" ht="16.5" customHeight="1">
      <c r="B229" s="44"/>
      <c r="C229" s="219" t="s">
        <v>527</v>
      </c>
      <c r="D229" s="219" t="s">
        <v>146</v>
      </c>
      <c r="E229" s="220" t="s">
        <v>537</v>
      </c>
      <c r="F229" s="221" t="s">
        <v>538</v>
      </c>
      <c r="G229" s="222" t="s">
        <v>248</v>
      </c>
      <c r="H229" s="223">
        <v>41.792000000000002</v>
      </c>
      <c r="I229" s="224"/>
      <c r="J229" s="225">
        <f>ROUND(I229*H229,2)</f>
        <v>0</v>
      </c>
      <c r="K229" s="221" t="s">
        <v>156</v>
      </c>
      <c r="L229" s="70"/>
      <c r="M229" s="226" t="s">
        <v>22</v>
      </c>
      <c r="N229" s="227" t="s">
        <v>44</v>
      </c>
      <c r="O229" s="45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AR229" s="22" t="s">
        <v>150</v>
      </c>
      <c r="AT229" s="22" t="s">
        <v>146</v>
      </c>
      <c r="AU229" s="22" t="s">
        <v>82</v>
      </c>
      <c r="AY229" s="22" t="s">
        <v>144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22" t="s">
        <v>24</v>
      </c>
      <c r="BK229" s="230">
        <f>ROUND(I229*H229,2)</f>
        <v>0</v>
      </c>
      <c r="BL229" s="22" t="s">
        <v>150</v>
      </c>
      <c r="BM229" s="22" t="s">
        <v>539</v>
      </c>
    </row>
    <row r="230" s="11" customFormat="1">
      <c r="B230" s="231"/>
      <c r="C230" s="232"/>
      <c r="D230" s="233" t="s">
        <v>163</v>
      </c>
      <c r="E230" s="234" t="s">
        <v>22</v>
      </c>
      <c r="F230" s="235" t="s">
        <v>972</v>
      </c>
      <c r="G230" s="232"/>
      <c r="H230" s="236">
        <v>41.792000000000002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AT230" s="242" t="s">
        <v>163</v>
      </c>
      <c r="AU230" s="242" t="s">
        <v>82</v>
      </c>
      <c r="AV230" s="11" t="s">
        <v>82</v>
      </c>
      <c r="AW230" s="11" t="s">
        <v>37</v>
      </c>
      <c r="AX230" s="11" t="s">
        <v>24</v>
      </c>
      <c r="AY230" s="242" t="s">
        <v>144</v>
      </c>
    </row>
    <row r="231" s="1" customFormat="1" ht="25.5" customHeight="1">
      <c r="B231" s="44"/>
      <c r="C231" s="219" t="s">
        <v>532</v>
      </c>
      <c r="D231" s="219" t="s">
        <v>146</v>
      </c>
      <c r="E231" s="220" t="s">
        <v>542</v>
      </c>
      <c r="F231" s="221" t="s">
        <v>543</v>
      </c>
      <c r="G231" s="222" t="s">
        <v>248</v>
      </c>
      <c r="H231" s="223">
        <v>49.290999999999997</v>
      </c>
      <c r="I231" s="224"/>
      <c r="J231" s="225">
        <f>ROUND(I231*H231,2)</f>
        <v>0</v>
      </c>
      <c r="K231" s="221" t="s">
        <v>156</v>
      </c>
      <c r="L231" s="70"/>
      <c r="M231" s="226" t="s">
        <v>22</v>
      </c>
      <c r="N231" s="227" t="s">
        <v>44</v>
      </c>
      <c r="O231" s="45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AR231" s="22" t="s">
        <v>150</v>
      </c>
      <c r="AT231" s="22" t="s">
        <v>146</v>
      </c>
      <c r="AU231" s="22" t="s">
        <v>82</v>
      </c>
      <c r="AY231" s="22" t="s">
        <v>144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22" t="s">
        <v>24</v>
      </c>
      <c r="BK231" s="230">
        <f>ROUND(I231*H231,2)</f>
        <v>0</v>
      </c>
      <c r="BL231" s="22" t="s">
        <v>150</v>
      </c>
      <c r="BM231" s="22" t="s">
        <v>544</v>
      </c>
    </row>
    <row r="232" s="11" customFormat="1">
      <c r="B232" s="231"/>
      <c r="C232" s="232"/>
      <c r="D232" s="233" t="s">
        <v>163</v>
      </c>
      <c r="E232" s="234" t="s">
        <v>22</v>
      </c>
      <c r="F232" s="235" t="s">
        <v>973</v>
      </c>
      <c r="G232" s="232"/>
      <c r="H232" s="236">
        <v>49.290999999999997</v>
      </c>
      <c r="I232" s="237"/>
      <c r="J232" s="232"/>
      <c r="K232" s="232"/>
      <c r="L232" s="238"/>
      <c r="M232" s="239"/>
      <c r="N232" s="240"/>
      <c r="O232" s="240"/>
      <c r="P232" s="240"/>
      <c r="Q232" s="240"/>
      <c r="R232" s="240"/>
      <c r="S232" s="240"/>
      <c r="T232" s="241"/>
      <c r="AT232" s="242" t="s">
        <v>163</v>
      </c>
      <c r="AU232" s="242" t="s">
        <v>82</v>
      </c>
      <c r="AV232" s="11" t="s">
        <v>82</v>
      </c>
      <c r="AW232" s="11" t="s">
        <v>37</v>
      </c>
      <c r="AX232" s="11" t="s">
        <v>24</v>
      </c>
      <c r="AY232" s="242" t="s">
        <v>144</v>
      </c>
    </row>
    <row r="233" s="1" customFormat="1" ht="16.5" customHeight="1">
      <c r="B233" s="44"/>
      <c r="C233" s="219" t="s">
        <v>536</v>
      </c>
      <c r="D233" s="219" t="s">
        <v>146</v>
      </c>
      <c r="E233" s="220" t="s">
        <v>547</v>
      </c>
      <c r="F233" s="221" t="s">
        <v>548</v>
      </c>
      <c r="G233" s="222" t="s">
        <v>248</v>
      </c>
      <c r="H233" s="223">
        <v>68.042000000000002</v>
      </c>
      <c r="I233" s="224"/>
      <c r="J233" s="225">
        <f>ROUND(I233*H233,2)</f>
        <v>0</v>
      </c>
      <c r="K233" s="221" t="s">
        <v>156</v>
      </c>
      <c r="L233" s="70"/>
      <c r="M233" s="226" t="s">
        <v>22</v>
      </c>
      <c r="N233" s="227" t="s">
        <v>44</v>
      </c>
      <c r="O233" s="45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AR233" s="22" t="s">
        <v>150</v>
      </c>
      <c r="AT233" s="22" t="s">
        <v>146</v>
      </c>
      <c r="AU233" s="22" t="s">
        <v>82</v>
      </c>
      <c r="AY233" s="22" t="s">
        <v>144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22" t="s">
        <v>24</v>
      </c>
      <c r="BK233" s="230">
        <f>ROUND(I233*H233,2)</f>
        <v>0</v>
      </c>
      <c r="BL233" s="22" t="s">
        <v>150</v>
      </c>
      <c r="BM233" s="22" t="s">
        <v>549</v>
      </c>
    </row>
    <row r="234" s="11" customFormat="1">
      <c r="B234" s="231"/>
      <c r="C234" s="232"/>
      <c r="D234" s="233" t="s">
        <v>163</v>
      </c>
      <c r="E234" s="234" t="s">
        <v>22</v>
      </c>
      <c r="F234" s="235" t="s">
        <v>974</v>
      </c>
      <c r="G234" s="232"/>
      <c r="H234" s="236">
        <v>68.042000000000002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AT234" s="242" t="s">
        <v>163</v>
      </c>
      <c r="AU234" s="242" t="s">
        <v>82</v>
      </c>
      <c r="AV234" s="11" t="s">
        <v>82</v>
      </c>
      <c r="AW234" s="11" t="s">
        <v>37</v>
      </c>
      <c r="AX234" s="11" t="s">
        <v>24</v>
      </c>
      <c r="AY234" s="242" t="s">
        <v>144</v>
      </c>
    </row>
    <row r="235" s="10" customFormat="1" ht="29.88" customHeight="1">
      <c r="B235" s="203"/>
      <c r="C235" s="204"/>
      <c r="D235" s="205" t="s">
        <v>72</v>
      </c>
      <c r="E235" s="217" t="s">
        <v>551</v>
      </c>
      <c r="F235" s="217" t="s">
        <v>552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P236</f>
        <v>0</v>
      </c>
      <c r="Q235" s="211"/>
      <c r="R235" s="212">
        <f>R236</f>
        <v>0</v>
      </c>
      <c r="S235" s="211"/>
      <c r="T235" s="213">
        <f>T236</f>
        <v>0</v>
      </c>
      <c r="AR235" s="214" t="s">
        <v>24</v>
      </c>
      <c r="AT235" s="215" t="s">
        <v>72</v>
      </c>
      <c r="AU235" s="215" t="s">
        <v>24</v>
      </c>
      <c r="AY235" s="214" t="s">
        <v>144</v>
      </c>
      <c r="BK235" s="216">
        <f>BK236</f>
        <v>0</v>
      </c>
    </row>
    <row r="236" s="1" customFormat="1" ht="25.5" customHeight="1">
      <c r="B236" s="44"/>
      <c r="C236" s="219" t="s">
        <v>541</v>
      </c>
      <c r="D236" s="219" t="s">
        <v>146</v>
      </c>
      <c r="E236" s="220" t="s">
        <v>554</v>
      </c>
      <c r="F236" s="221" t="s">
        <v>555</v>
      </c>
      <c r="G236" s="222" t="s">
        <v>248</v>
      </c>
      <c r="H236" s="223">
        <v>188.02199999999999</v>
      </c>
      <c r="I236" s="224"/>
      <c r="J236" s="225">
        <f>ROUND(I236*H236,2)</f>
        <v>0</v>
      </c>
      <c r="K236" s="221" t="s">
        <v>156</v>
      </c>
      <c r="L236" s="70"/>
      <c r="M236" s="226" t="s">
        <v>22</v>
      </c>
      <c r="N236" s="264" t="s">
        <v>44</v>
      </c>
      <c r="O236" s="265"/>
      <c r="P236" s="266">
        <f>O236*H236</f>
        <v>0</v>
      </c>
      <c r="Q236" s="266">
        <v>0</v>
      </c>
      <c r="R236" s="266">
        <f>Q236*H236</f>
        <v>0</v>
      </c>
      <c r="S236" s="266">
        <v>0</v>
      </c>
      <c r="T236" s="267">
        <f>S236*H236</f>
        <v>0</v>
      </c>
      <c r="AR236" s="22" t="s">
        <v>150</v>
      </c>
      <c r="AT236" s="22" t="s">
        <v>146</v>
      </c>
      <c r="AU236" s="22" t="s">
        <v>82</v>
      </c>
      <c r="AY236" s="22" t="s">
        <v>144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22" t="s">
        <v>24</v>
      </c>
      <c r="BK236" s="230">
        <f>ROUND(I236*H236,2)</f>
        <v>0</v>
      </c>
      <c r="BL236" s="22" t="s">
        <v>150</v>
      </c>
      <c r="BM236" s="22" t="s">
        <v>556</v>
      </c>
    </row>
    <row r="237" s="1" customFormat="1" ht="6.96" customHeight="1">
      <c r="B237" s="65"/>
      <c r="C237" s="66"/>
      <c r="D237" s="66"/>
      <c r="E237" s="66"/>
      <c r="F237" s="66"/>
      <c r="G237" s="66"/>
      <c r="H237" s="66"/>
      <c r="I237" s="164"/>
      <c r="J237" s="66"/>
      <c r="K237" s="66"/>
      <c r="L237" s="70"/>
    </row>
  </sheetData>
  <sheetProtection sheet="1" autoFilter="0" formatColumns="0" formatRows="0" objects="1" scenarios="1" spinCount="100000" saltValue="MCs5EhR+6QmDYHqBP1/ATctEtaDvtJ1donkOXUh4wMfODU3oboIkGpD0v6mnhpGCz7DrdhpHQch1NCha4cAslQ==" hashValue="ik0d41lCDlKqlwW6ZJ1vcIFMmtQyKZR7yuKR7OeDePSntXTDbfW2XExaZOkUrKxLKd9Wx2ua6H/ycQ5XZIATGQ==" algorithmName="SHA-512" password="CC35"/>
  <autoFilter ref="C83:K236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100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975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ROUND(SUM(BE84:BE237), 2)</f>
        <v>0</v>
      </c>
      <c r="G30" s="45"/>
      <c r="H30" s="45"/>
      <c r="I30" s="156">
        <v>0.20999999999999999</v>
      </c>
      <c r="J30" s="155">
        <f>ROUND(ROUND((SUM(BE84:BE237)),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ROUND(SUM(BF84:BF237), 2)</f>
        <v>0</v>
      </c>
      <c r="G31" s="45"/>
      <c r="H31" s="45"/>
      <c r="I31" s="156">
        <v>0.14999999999999999</v>
      </c>
      <c r="J31" s="155">
        <f>ROUND(ROUND((SUM(BF84:BF237)),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ROUND(SUM(BG84:BG237),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ROUND(SUM(BH84:BH237),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ROUND(SUM(BI84:BI237),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TRASA7-ČÁST -  Komunikace a terénní úpravy část úseku S7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122</v>
      </c>
      <c r="E59" s="185"/>
      <c r="F59" s="185"/>
      <c r="G59" s="185"/>
      <c r="H59" s="185"/>
      <c r="I59" s="186"/>
      <c r="J59" s="187">
        <f>J130</f>
        <v>0</v>
      </c>
      <c r="K59" s="188"/>
    </row>
    <row r="60" s="8" customFormat="1" ht="19.92" customHeight="1">
      <c r="B60" s="182"/>
      <c r="C60" s="183"/>
      <c r="D60" s="184" t="s">
        <v>123</v>
      </c>
      <c r="E60" s="185"/>
      <c r="F60" s="185"/>
      <c r="G60" s="185"/>
      <c r="H60" s="185"/>
      <c r="I60" s="186"/>
      <c r="J60" s="187">
        <f>J139</f>
        <v>0</v>
      </c>
      <c r="K60" s="188"/>
    </row>
    <row r="61" s="8" customFormat="1" ht="19.92" customHeight="1">
      <c r="B61" s="182"/>
      <c r="C61" s="183"/>
      <c r="D61" s="184" t="s">
        <v>124</v>
      </c>
      <c r="E61" s="185"/>
      <c r="F61" s="185"/>
      <c r="G61" s="185"/>
      <c r="H61" s="185"/>
      <c r="I61" s="186"/>
      <c r="J61" s="187">
        <f>J166</f>
        <v>0</v>
      </c>
      <c r="K61" s="188"/>
    </row>
    <row r="62" s="8" customFormat="1" ht="19.92" customHeight="1">
      <c r="B62" s="182"/>
      <c r="C62" s="183"/>
      <c r="D62" s="184" t="s">
        <v>125</v>
      </c>
      <c r="E62" s="185"/>
      <c r="F62" s="185"/>
      <c r="G62" s="185"/>
      <c r="H62" s="185"/>
      <c r="I62" s="186"/>
      <c r="J62" s="187">
        <f>J187</f>
        <v>0</v>
      </c>
      <c r="K62" s="188"/>
    </row>
    <row r="63" s="8" customFormat="1" ht="19.92" customHeight="1">
      <c r="B63" s="182"/>
      <c r="C63" s="183"/>
      <c r="D63" s="184" t="s">
        <v>126</v>
      </c>
      <c r="E63" s="185"/>
      <c r="F63" s="185"/>
      <c r="G63" s="185"/>
      <c r="H63" s="185"/>
      <c r="I63" s="186"/>
      <c r="J63" s="187">
        <f>J221</f>
        <v>0</v>
      </c>
      <c r="K63" s="188"/>
    </row>
    <row r="64" s="8" customFormat="1" ht="19.92" customHeight="1">
      <c r="B64" s="182"/>
      <c r="C64" s="183"/>
      <c r="D64" s="184" t="s">
        <v>127</v>
      </c>
      <c r="E64" s="185"/>
      <c r="F64" s="185"/>
      <c r="G64" s="185"/>
      <c r="H64" s="185"/>
      <c r="I64" s="186"/>
      <c r="J64" s="187">
        <f>J236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113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 xml:space="preserve">TRASA7-ČÁST -  Komunikace a terénní úpravy část úseku S7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18. 12. 2017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129</v>
      </c>
      <c r="D83" s="195" t="s">
        <v>58</v>
      </c>
      <c r="E83" s="195" t="s">
        <v>54</v>
      </c>
      <c r="F83" s="195" t="s">
        <v>130</v>
      </c>
      <c r="G83" s="195" t="s">
        <v>131</v>
      </c>
      <c r="H83" s="195" t="s">
        <v>132</v>
      </c>
      <c r="I83" s="196" t="s">
        <v>133</v>
      </c>
      <c r="J83" s="195" t="s">
        <v>117</v>
      </c>
      <c r="K83" s="197" t="s">
        <v>134</v>
      </c>
      <c r="L83" s="198"/>
      <c r="M83" s="100" t="s">
        <v>135</v>
      </c>
      <c r="N83" s="101" t="s">
        <v>43</v>
      </c>
      <c r="O83" s="101" t="s">
        <v>136</v>
      </c>
      <c r="P83" s="101" t="s">
        <v>137</v>
      </c>
      <c r="Q83" s="101" t="s">
        <v>138</v>
      </c>
      <c r="R83" s="101" t="s">
        <v>139</v>
      </c>
      <c r="S83" s="101" t="s">
        <v>140</v>
      </c>
      <c r="T83" s="102" t="s">
        <v>141</v>
      </c>
    </row>
    <row r="84" s="1" customFormat="1" ht="29.28" customHeight="1">
      <c r="B84" s="44"/>
      <c r="C84" s="106" t="s">
        <v>118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99.871832999999995</v>
      </c>
      <c r="S84" s="104"/>
      <c r="T84" s="201">
        <f>T85</f>
        <v>101.22706999999998</v>
      </c>
      <c r="AT84" s="22" t="s">
        <v>72</v>
      </c>
      <c r="AU84" s="22" t="s">
        <v>119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142</v>
      </c>
      <c r="F85" s="206" t="s">
        <v>143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P86+P130+P139+P166+P187+P221+P236</f>
        <v>0</v>
      </c>
      <c r="Q85" s="211"/>
      <c r="R85" s="212">
        <f>R86+R130+R139+R166+R187+R221+R236</f>
        <v>99.871832999999995</v>
      </c>
      <c r="S85" s="211"/>
      <c r="T85" s="213">
        <f>T86+T130+T139+T166+T187+T221+T236</f>
        <v>101.22706999999998</v>
      </c>
      <c r="AR85" s="214" t="s">
        <v>24</v>
      </c>
      <c r="AT85" s="215" t="s">
        <v>72</v>
      </c>
      <c r="AU85" s="215" t="s">
        <v>73</v>
      </c>
      <c r="AY85" s="214" t="s">
        <v>144</v>
      </c>
      <c r="BK85" s="216">
        <f>BK86+BK130+BK139+BK166+BK187+BK221+BK236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145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SUM(P87:P129)</f>
        <v>0</v>
      </c>
      <c r="Q86" s="211"/>
      <c r="R86" s="212">
        <f>SUM(R87:R129)</f>
        <v>0.308</v>
      </c>
      <c r="S86" s="211"/>
      <c r="T86" s="213">
        <f>SUM(T87:T129)</f>
        <v>101.06606999999998</v>
      </c>
      <c r="AR86" s="214" t="s">
        <v>24</v>
      </c>
      <c r="AT86" s="215" t="s">
        <v>72</v>
      </c>
      <c r="AU86" s="215" t="s">
        <v>24</v>
      </c>
      <c r="AY86" s="214" t="s">
        <v>144</v>
      </c>
      <c r="BK86" s="216">
        <f>SUM(BK87:BK129)</f>
        <v>0</v>
      </c>
    </row>
    <row r="87" s="1" customFormat="1" ht="16.5" customHeight="1">
      <c r="B87" s="44"/>
      <c r="C87" s="219" t="s">
        <v>24</v>
      </c>
      <c r="D87" s="219" t="s">
        <v>146</v>
      </c>
      <c r="E87" s="220" t="s">
        <v>147</v>
      </c>
      <c r="F87" s="221" t="s">
        <v>148</v>
      </c>
      <c r="G87" s="222" t="s">
        <v>149</v>
      </c>
      <c r="H87" s="223">
        <v>7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151</v>
      </c>
    </row>
    <row r="88" s="1" customFormat="1" ht="51" customHeight="1">
      <c r="B88" s="44"/>
      <c r="C88" s="219" t="s">
        <v>165</v>
      </c>
      <c r="D88" s="219" t="s">
        <v>146</v>
      </c>
      <c r="E88" s="220" t="s">
        <v>153</v>
      </c>
      <c r="F88" s="221" t="s">
        <v>154</v>
      </c>
      <c r="G88" s="222" t="s">
        <v>155</v>
      </c>
      <c r="H88" s="223">
        <v>13.32</v>
      </c>
      <c r="I88" s="224"/>
      <c r="J88" s="225">
        <f>ROUND(I88*H88,2)</f>
        <v>0</v>
      </c>
      <c r="K88" s="221" t="s">
        <v>156</v>
      </c>
      <c r="L88" s="70"/>
      <c r="M88" s="226" t="s">
        <v>22</v>
      </c>
      <c r="N88" s="227" t="s">
        <v>44</v>
      </c>
      <c r="O88" s="45"/>
      <c r="P88" s="228">
        <f>O88*H88</f>
        <v>0</v>
      </c>
      <c r="Q88" s="228">
        <v>0</v>
      </c>
      <c r="R88" s="228">
        <f>Q88*H88</f>
        <v>0</v>
      </c>
      <c r="S88" s="228">
        <v>0.255</v>
      </c>
      <c r="T88" s="229">
        <f>S88*H88</f>
        <v>3.3966000000000003</v>
      </c>
      <c r="AR88" s="22" t="s">
        <v>150</v>
      </c>
      <c r="AT88" s="22" t="s">
        <v>146</v>
      </c>
      <c r="AU88" s="22" t="s">
        <v>82</v>
      </c>
      <c r="AY88" s="22" t="s">
        <v>144</v>
      </c>
      <c r="BE88" s="230">
        <f>IF(N88="základní",J88,0)</f>
        <v>0</v>
      </c>
      <c r="BF88" s="230">
        <f>IF(N88="snížená",J88,0)</f>
        <v>0</v>
      </c>
      <c r="BG88" s="230">
        <f>IF(N88="zákl. přenesená",J88,0)</f>
        <v>0</v>
      </c>
      <c r="BH88" s="230">
        <f>IF(N88="sníž. přenesená",J88,0)</f>
        <v>0</v>
      </c>
      <c r="BI88" s="230">
        <f>IF(N88="nulová",J88,0)</f>
        <v>0</v>
      </c>
      <c r="BJ88" s="22" t="s">
        <v>24</v>
      </c>
      <c r="BK88" s="230">
        <f>ROUND(I88*H88,2)</f>
        <v>0</v>
      </c>
      <c r="BL88" s="22" t="s">
        <v>150</v>
      </c>
      <c r="BM88" s="22" t="s">
        <v>157</v>
      </c>
    </row>
    <row r="89" s="1" customFormat="1" ht="51" customHeight="1">
      <c r="B89" s="44"/>
      <c r="C89" s="219" t="s">
        <v>976</v>
      </c>
      <c r="D89" s="219" t="s">
        <v>146</v>
      </c>
      <c r="E89" s="220" t="s">
        <v>565</v>
      </c>
      <c r="F89" s="221" t="s">
        <v>566</v>
      </c>
      <c r="G89" s="222" t="s">
        <v>155</v>
      </c>
      <c r="H89" s="223">
        <v>136.31999999999999</v>
      </c>
      <c r="I89" s="224"/>
      <c r="J89" s="225">
        <f>ROUND(I89*H89,2)</f>
        <v>0</v>
      </c>
      <c r="K89" s="221" t="s">
        <v>161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0.26000000000000001</v>
      </c>
      <c r="T89" s="229">
        <f>S89*H89</f>
        <v>35.443199999999997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977</v>
      </c>
    </row>
    <row r="90" s="1" customFormat="1" ht="38.25" customHeight="1">
      <c r="B90" s="44"/>
      <c r="C90" s="219" t="s">
        <v>174</v>
      </c>
      <c r="D90" s="219" t="s">
        <v>146</v>
      </c>
      <c r="E90" s="220" t="s">
        <v>166</v>
      </c>
      <c r="F90" s="221" t="s">
        <v>167</v>
      </c>
      <c r="G90" s="222" t="s">
        <v>155</v>
      </c>
      <c r="H90" s="223">
        <v>13.32</v>
      </c>
      <c r="I90" s="224"/>
      <c r="J90" s="225">
        <f>ROUND(I90*H90,2)</f>
        <v>0</v>
      </c>
      <c r="K90" s="221" t="s">
        <v>156</v>
      </c>
      <c r="L90" s="70"/>
      <c r="M90" s="226" t="s">
        <v>22</v>
      </c>
      <c r="N90" s="227" t="s">
        <v>44</v>
      </c>
      <c r="O90" s="45"/>
      <c r="P90" s="228">
        <f>O90*H90</f>
        <v>0</v>
      </c>
      <c r="Q90" s="228">
        <v>0</v>
      </c>
      <c r="R90" s="228">
        <f>Q90*H90</f>
        <v>0</v>
      </c>
      <c r="S90" s="228">
        <v>0.16</v>
      </c>
      <c r="T90" s="229">
        <f>S90*H90</f>
        <v>2.1312000000000002</v>
      </c>
      <c r="AR90" s="22" t="s">
        <v>150</v>
      </c>
      <c r="AT90" s="22" t="s">
        <v>146</v>
      </c>
      <c r="AU90" s="22" t="s">
        <v>82</v>
      </c>
      <c r="AY90" s="22" t="s">
        <v>144</v>
      </c>
      <c r="BE90" s="230">
        <f>IF(N90="základní",J90,0)</f>
        <v>0</v>
      </c>
      <c r="BF90" s="230">
        <f>IF(N90="snížená",J90,0)</f>
        <v>0</v>
      </c>
      <c r="BG90" s="230">
        <f>IF(N90="zákl. přenesená",J90,0)</f>
        <v>0</v>
      </c>
      <c r="BH90" s="230">
        <f>IF(N90="sníž. přenesená",J90,0)</f>
        <v>0</v>
      </c>
      <c r="BI90" s="230">
        <f>IF(N90="nulová",J90,0)</f>
        <v>0</v>
      </c>
      <c r="BJ90" s="22" t="s">
        <v>24</v>
      </c>
      <c r="BK90" s="230">
        <f>ROUND(I90*H90,2)</f>
        <v>0</v>
      </c>
      <c r="BL90" s="22" t="s">
        <v>150</v>
      </c>
      <c r="BM90" s="22" t="s">
        <v>168</v>
      </c>
    </row>
    <row r="91" s="1" customFormat="1" ht="38.25" customHeight="1">
      <c r="B91" s="44"/>
      <c r="C91" s="219" t="s">
        <v>661</v>
      </c>
      <c r="D91" s="219" t="s">
        <v>146</v>
      </c>
      <c r="E91" s="220" t="s">
        <v>170</v>
      </c>
      <c r="F91" s="221" t="s">
        <v>171</v>
      </c>
      <c r="G91" s="222" t="s">
        <v>155</v>
      </c>
      <c r="H91" s="223">
        <v>136.31999999999999</v>
      </c>
      <c r="I91" s="224"/>
      <c r="J91" s="225">
        <f>ROUND(I91*H91,2)</f>
        <v>0</v>
      </c>
      <c r="K91" s="221" t="s">
        <v>161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0.17000000000000001</v>
      </c>
      <c r="T91" s="229">
        <f>S91*H91</f>
        <v>23.174400000000002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978</v>
      </c>
    </row>
    <row r="92" s="1" customFormat="1" ht="38.25" customHeight="1">
      <c r="B92" s="44"/>
      <c r="C92" s="219" t="s">
        <v>179</v>
      </c>
      <c r="D92" s="219" t="s">
        <v>146</v>
      </c>
      <c r="E92" s="220" t="s">
        <v>175</v>
      </c>
      <c r="F92" s="221" t="s">
        <v>176</v>
      </c>
      <c r="G92" s="222" t="s">
        <v>155</v>
      </c>
      <c r="H92" s="223">
        <v>57.119999999999997</v>
      </c>
      <c r="I92" s="224"/>
      <c r="J92" s="225">
        <f>ROUND(I92*H92,2)</f>
        <v>0</v>
      </c>
      <c r="K92" s="221" t="s">
        <v>156</v>
      </c>
      <c r="L92" s="70"/>
      <c r="M92" s="226" t="s">
        <v>22</v>
      </c>
      <c r="N92" s="227" t="s">
        <v>44</v>
      </c>
      <c r="O92" s="45"/>
      <c r="P92" s="228">
        <f>O92*H92</f>
        <v>0</v>
      </c>
      <c r="Q92" s="228">
        <v>0</v>
      </c>
      <c r="R92" s="228">
        <f>Q92*H92</f>
        <v>0</v>
      </c>
      <c r="S92" s="228">
        <v>0.23499999999999999</v>
      </c>
      <c r="T92" s="229">
        <f>S92*H92</f>
        <v>13.423199999999998</v>
      </c>
      <c r="AR92" s="22" t="s">
        <v>150</v>
      </c>
      <c r="AT92" s="22" t="s">
        <v>146</v>
      </c>
      <c r="AU92" s="22" t="s">
        <v>82</v>
      </c>
      <c r="AY92" s="22" t="s">
        <v>144</v>
      </c>
      <c r="BE92" s="230">
        <f>IF(N92="základní",J92,0)</f>
        <v>0</v>
      </c>
      <c r="BF92" s="230">
        <f>IF(N92="snížená",J92,0)</f>
        <v>0</v>
      </c>
      <c r="BG92" s="230">
        <f>IF(N92="zákl. přenesená",J92,0)</f>
        <v>0</v>
      </c>
      <c r="BH92" s="230">
        <f>IF(N92="sníž. přenesená",J92,0)</f>
        <v>0</v>
      </c>
      <c r="BI92" s="230">
        <f>IF(N92="nulová",J92,0)</f>
        <v>0</v>
      </c>
      <c r="BJ92" s="22" t="s">
        <v>24</v>
      </c>
      <c r="BK92" s="230">
        <f>ROUND(I92*H92,2)</f>
        <v>0</v>
      </c>
      <c r="BL92" s="22" t="s">
        <v>150</v>
      </c>
      <c r="BM92" s="22" t="s">
        <v>177</v>
      </c>
    </row>
    <row r="93" s="11" customFormat="1">
      <c r="B93" s="231"/>
      <c r="C93" s="232"/>
      <c r="D93" s="233" t="s">
        <v>163</v>
      </c>
      <c r="E93" s="234" t="s">
        <v>22</v>
      </c>
      <c r="F93" s="235" t="s">
        <v>979</v>
      </c>
      <c r="G93" s="232"/>
      <c r="H93" s="236">
        <v>57.119999999999997</v>
      </c>
      <c r="I93" s="237"/>
      <c r="J93" s="232"/>
      <c r="K93" s="232"/>
      <c r="L93" s="238"/>
      <c r="M93" s="239"/>
      <c r="N93" s="240"/>
      <c r="O93" s="240"/>
      <c r="P93" s="240"/>
      <c r="Q93" s="240"/>
      <c r="R93" s="240"/>
      <c r="S93" s="240"/>
      <c r="T93" s="241"/>
      <c r="AT93" s="242" t="s">
        <v>163</v>
      </c>
      <c r="AU93" s="242" t="s">
        <v>82</v>
      </c>
      <c r="AV93" s="11" t="s">
        <v>82</v>
      </c>
      <c r="AW93" s="11" t="s">
        <v>37</v>
      </c>
      <c r="AX93" s="11" t="s">
        <v>24</v>
      </c>
      <c r="AY93" s="242" t="s">
        <v>144</v>
      </c>
    </row>
    <row r="94" s="1" customFormat="1" ht="38.25" customHeight="1">
      <c r="B94" s="44"/>
      <c r="C94" s="219" t="s">
        <v>210</v>
      </c>
      <c r="D94" s="219" t="s">
        <v>146</v>
      </c>
      <c r="E94" s="220" t="s">
        <v>180</v>
      </c>
      <c r="F94" s="221" t="s">
        <v>181</v>
      </c>
      <c r="G94" s="222" t="s">
        <v>155</v>
      </c>
      <c r="H94" s="223">
        <v>62.869999999999997</v>
      </c>
      <c r="I94" s="224"/>
      <c r="J94" s="225">
        <f>ROUND(I94*H94,2)</f>
        <v>0</v>
      </c>
      <c r="K94" s="221" t="s">
        <v>156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0.18099999999999999</v>
      </c>
      <c r="T94" s="229">
        <f>S94*H94</f>
        <v>11.37947</v>
      </c>
      <c r="AR94" s="22" t="s">
        <v>150</v>
      </c>
      <c r="AT94" s="22" t="s">
        <v>146</v>
      </c>
      <c r="AU94" s="22" t="s">
        <v>82</v>
      </c>
      <c r="AY94" s="22" t="s">
        <v>144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150</v>
      </c>
      <c r="BM94" s="22" t="s">
        <v>980</v>
      </c>
    </row>
    <row r="95" s="11" customFormat="1">
      <c r="B95" s="231"/>
      <c r="C95" s="232"/>
      <c r="D95" s="233" t="s">
        <v>163</v>
      </c>
      <c r="E95" s="234" t="s">
        <v>22</v>
      </c>
      <c r="F95" s="235" t="s">
        <v>981</v>
      </c>
      <c r="G95" s="232"/>
      <c r="H95" s="236">
        <v>62.869999999999997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163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144</v>
      </c>
    </row>
    <row r="96" s="1" customFormat="1" ht="38.25" customHeight="1">
      <c r="B96" s="44"/>
      <c r="C96" s="219" t="s">
        <v>29</v>
      </c>
      <c r="D96" s="219" t="s">
        <v>146</v>
      </c>
      <c r="E96" s="220" t="s">
        <v>185</v>
      </c>
      <c r="F96" s="221" t="s">
        <v>186</v>
      </c>
      <c r="G96" s="222" t="s">
        <v>149</v>
      </c>
      <c r="H96" s="223">
        <v>50.799999999999997</v>
      </c>
      <c r="I96" s="224"/>
      <c r="J96" s="225">
        <f>ROUND(I96*H96,2)</f>
        <v>0</v>
      </c>
      <c r="K96" s="221" t="s">
        <v>156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0.20499999999999999</v>
      </c>
      <c r="T96" s="229">
        <f>S96*H96</f>
        <v>10.413999999999998</v>
      </c>
      <c r="AR96" s="22" t="s">
        <v>150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150</v>
      </c>
      <c r="BM96" s="22" t="s">
        <v>187</v>
      </c>
    </row>
    <row r="97" s="11" customFormat="1">
      <c r="B97" s="231"/>
      <c r="C97" s="232"/>
      <c r="D97" s="233" t="s">
        <v>163</v>
      </c>
      <c r="E97" s="234" t="s">
        <v>22</v>
      </c>
      <c r="F97" s="235" t="s">
        <v>982</v>
      </c>
      <c r="G97" s="232"/>
      <c r="H97" s="236">
        <v>50.799999999999997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163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144</v>
      </c>
    </row>
    <row r="98" s="1" customFormat="1" ht="25.5" customHeight="1">
      <c r="B98" s="44"/>
      <c r="C98" s="219" t="s">
        <v>189</v>
      </c>
      <c r="D98" s="219" t="s">
        <v>146</v>
      </c>
      <c r="E98" s="220" t="s">
        <v>578</v>
      </c>
      <c r="F98" s="221" t="s">
        <v>579</v>
      </c>
      <c r="G98" s="222" t="s">
        <v>149</v>
      </c>
      <c r="H98" s="223">
        <v>42.600000000000001</v>
      </c>
      <c r="I98" s="224"/>
      <c r="J98" s="225">
        <f>ROUND(I98*H98,2)</f>
        <v>0</v>
      </c>
      <c r="K98" s="221" t="s">
        <v>156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0.040000000000000001</v>
      </c>
      <c r="T98" s="229">
        <f>S98*H98</f>
        <v>1.7040000000000002</v>
      </c>
      <c r="AR98" s="22" t="s">
        <v>150</v>
      </c>
      <c r="AT98" s="22" t="s">
        <v>146</v>
      </c>
      <c r="AU98" s="22" t="s">
        <v>82</v>
      </c>
      <c r="AY98" s="22" t="s">
        <v>144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150</v>
      </c>
      <c r="BM98" s="22" t="s">
        <v>808</v>
      </c>
    </row>
    <row r="99" s="11" customFormat="1">
      <c r="B99" s="231"/>
      <c r="C99" s="232"/>
      <c r="D99" s="233" t="s">
        <v>163</v>
      </c>
      <c r="E99" s="234" t="s">
        <v>22</v>
      </c>
      <c r="F99" s="235" t="s">
        <v>983</v>
      </c>
      <c r="G99" s="232"/>
      <c r="H99" s="236">
        <v>42.600000000000001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163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144</v>
      </c>
    </row>
    <row r="100" s="1" customFormat="1" ht="38.25" customHeight="1">
      <c r="B100" s="44"/>
      <c r="C100" s="219" t="s">
        <v>702</v>
      </c>
      <c r="D100" s="219" t="s">
        <v>146</v>
      </c>
      <c r="E100" s="220" t="s">
        <v>697</v>
      </c>
      <c r="F100" s="221" t="s">
        <v>698</v>
      </c>
      <c r="G100" s="222" t="s">
        <v>192</v>
      </c>
      <c r="H100" s="223">
        <v>26.010000000000002</v>
      </c>
      <c r="I100" s="224"/>
      <c r="J100" s="225">
        <f>ROUND(I100*H100,2)</f>
        <v>0</v>
      </c>
      <c r="K100" s="221" t="s">
        <v>156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150</v>
      </c>
      <c r="AT100" s="22" t="s">
        <v>146</v>
      </c>
      <c r="AU100" s="22" t="s">
        <v>82</v>
      </c>
      <c r="AY100" s="22" t="s">
        <v>144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150</v>
      </c>
      <c r="BM100" s="22" t="s">
        <v>699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984</v>
      </c>
      <c r="G101" s="232"/>
      <c r="H101" s="236">
        <v>26.010000000000002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144</v>
      </c>
    </row>
    <row r="102" s="1" customFormat="1" ht="25.5" customHeight="1">
      <c r="B102" s="44"/>
      <c r="C102" s="219" t="s">
        <v>199</v>
      </c>
      <c r="D102" s="219" t="s">
        <v>146</v>
      </c>
      <c r="E102" s="220" t="s">
        <v>899</v>
      </c>
      <c r="F102" s="221" t="s">
        <v>900</v>
      </c>
      <c r="G102" s="222" t="s">
        <v>192</v>
      </c>
      <c r="H102" s="223">
        <v>2.0430000000000001</v>
      </c>
      <c r="I102" s="224"/>
      <c r="J102" s="225">
        <f>ROUND(I102*H102,2)</f>
        <v>0</v>
      </c>
      <c r="K102" s="221" t="s">
        <v>156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150</v>
      </c>
      <c r="AT102" s="22" t="s">
        <v>146</v>
      </c>
      <c r="AU102" s="22" t="s">
        <v>82</v>
      </c>
      <c r="AY102" s="22" t="s">
        <v>144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150</v>
      </c>
      <c r="BM102" s="22" t="s">
        <v>901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985</v>
      </c>
      <c r="G103" s="232"/>
      <c r="H103" s="236">
        <v>2.0430000000000001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144</v>
      </c>
    </row>
    <row r="104" s="1" customFormat="1" ht="38.25" customHeight="1">
      <c r="B104" s="44"/>
      <c r="C104" s="219" t="s">
        <v>10</v>
      </c>
      <c r="D104" s="219" t="s">
        <v>146</v>
      </c>
      <c r="E104" s="220" t="s">
        <v>200</v>
      </c>
      <c r="F104" s="221" t="s">
        <v>201</v>
      </c>
      <c r="G104" s="222" t="s">
        <v>192</v>
      </c>
      <c r="H104" s="223">
        <v>1.26</v>
      </c>
      <c r="I104" s="224"/>
      <c r="J104" s="225">
        <f>ROUND(I104*H104,2)</f>
        <v>0</v>
      </c>
      <c r="K104" s="221" t="s">
        <v>156</v>
      </c>
      <c r="L104" s="70"/>
      <c r="M104" s="226" t="s">
        <v>22</v>
      </c>
      <c r="N104" s="227" t="s">
        <v>44</v>
      </c>
      <c r="O104" s="45"/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AR104" s="22" t="s">
        <v>150</v>
      </c>
      <c r="AT104" s="22" t="s">
        <v>146</v>
      </c>
      <c r="AU104" s="22" t="s">
        <v>82</v>
      </c>
      <c r="AY104" s="22" t="s">
        <v>144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150</v>
      </c>
      <c r="BM104" s="22" t="s">
        <v>202</v>
      </c>
    </row>
    <row r="105" s="11" customFormat="1">
      <c r="B105" s="231"/>
      <c r="C105" s="232"/>
      <c r="D105" s="233" t="s">
        <v>163</v>
      </c>
      <c r="E105" s="234" t="s">
        <v>22</v>
      </c>
      <c r="F105" s="235" t="s">
        <v>986</v>
      </c>
      <c r="G105" s="232"/>
      <c r="H105" s="236">
        <v>1.26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AT105" s="242" t="s">
        <v>163</v>
      </c>
      <c r="AU105" s="242" t="s">
        <v>82</v>
      </c>
      <c r="AV105" s="11" t="s">
        <v>82</v>
      </c>
      <c r="AW105" s="11" t="s">
        <v>37</v>
      </c>
      <c r="AX105" s="11" t="s">
        <v>24</v>
      </c>
      <c r="AY105" s="242" t="s">
        <v>144</v>
      </c>
    </row>
    <row r="106" s="1" customFormat="1" ht="25.5" customHeight="1">
      <c r="B106" s="44"/>
      <c r="C106" s="254" t="s">
        <v>212</v>
      </c>
      <c r="D106" s="254" t="s">
        <v>206</v>
      </c>
      <c r="E106" s="255" t="s">
        <v>207</v>
      </c>
      <c r="F106" s="256" t="s">
        <v>208</v>
      </c>
      <c r="G106" s="257" t="s">
        <v>209</v>
      </c>
      <c r="H106" s="258">
        <v>7</v>
      </c>
      <c r="I106" s="259"/>
      <c r="J106" s="260">
        <f>ROUND(I106*H106,2)</f>
        <v>0</v>
      </c>
      <c r="K106" s="256" t="s">
        <v>156</v>
      </c>
      <c r="L106" s="261"/>
      <c r="M106" s="262" t="s">
        <v>22</v>
      </c>
      <c r="N106" s="263" t="s">
        <v>44</v>
      </c>
      <c r="O106" s="45"/>
      <c r="P106" s="228">
        <f>O106*H106</f>
        <v>0</v>
      </c>
      <c r="Q106" s="228">
        <v>0.032000000000000001</v>
      </c>
      <c r="R106" s="228">
        <f>Q106*H106</f>
        <v>0.22400000000000001</v>
      </c>
      <c r="S106" s="228">
        <v>0</v>
      </c>
      <c r="T106" s="229">
        <f>S106*H106</f>
        <v>0</v>
      </c>
      <c r="AR106" s="22" t="s">
        <v>210</v>
      </c>
      <c r="AT106" s="22" t="s">
        <v>206</v>
      </c>
      <c r="AU106" s="22" t="s">
        <v>82</v>
      </c>
      <c r="AY106" s="22" t="s">
        <v>144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150</v>
      </c>
      <c r="BM106" s="22" t="s">
        <v>211</v>
      </c>
    </row>
    <row r="107" s="1" customFormat="1" ht="25.5" customHeight="1">
      <c r="B107" s="44"/>
      <c r="C107" s="254" t="s">
        <v>216</v>
      </c>
      <c r="D107" s="254" t="s">
        <v>206</v>
      </c>
      <c r="E107" s="255" t="s">
        <v>213</v>
      </c>
      <c r="F107" s="256" t="s">
        <v>214</v>
      </c>
      <c r="G107" s="257" t="s">
        <v>209</v>
      </c>
      <c r="H107" s="258">
        <v>14</v>
      </c>
      <c r="I107" s="259"/>
      <c r="J107" s="260">
        <f>ROUND(I107*H107,2)</f>
        <v>0</v>
      </c>
      <c r="K107" s="256" t="s">
        <v>156</v>
      </c>
      <c r="L107" s="261"/>
      <c r="M107" s="262" t="s">
        <v>22</v>
      </c>
      <c r="N107" s="263" t="s">
        <v>44</v>
      </c>
      <c r="O107" s="45"/>
      <c r="P107" s="228">
        <f>O107*H107</f>
        <v>0</v>
      </c>
      <c r="Q107" s="228">
        <v>0.0060000000000000001</v>
      </c>
      <c r="R107" s="228">
        <f>Q107*H107</f>
        <v>0.084000000000000005</v>
      </c>
      <c r="S107" s="228">
        <v>0</v>
      </c>
      <c r="T107" s="229">
        <f>S107*H107</f>
        <v>0</v>
      </c>
      <c r="AR107" s="22" t="s">
        <v>210</v>
      </c>
      <c r="AT107" s="22" t="s">
        <v>206</v>
      </c>
      <c r="AU107" s="22" t="s">
        <v>82</v>
      </c>
      <c r="AY107" s="22" t="s">
        <v>144</v>
      </c>
      <c r="BE107" s="230">
        <f>IF(N107="základní",J107,0)</f>
        <v>0</v>
      </c>
      <c r="BF107" s="230">
        <f>IF(N107="snížená",J107,0)</f>
        <v>0</v>
      </c>
      <c r="BG107" s="230">
        <f>IF(N107="zákl. přenesená",J107,0)</f>
        <v>0</v>
      </c>
      <c r="BH107" s="230">
        <f>IF(N107="sníž. přenesená",J107,0)</f>
        <v>0</v>
      </c>
      <c r="BI107" s="230">
        <f>IF(N107="nulová",J107,0)</f>
        <v>0</v>
      </c>
      <c r="BJ107" s="22" t="s">
        <v>24</v>
      </c>
      <c r="BK107" s="230">
        <f>ROUND(I107*H107,2)</f>
        <v>0</v>
      </c>
      <c r="BL107" s="22" t="s">
        <v>150</v>
      </c>
      <c r="BM107" s="22" t="s">
        <v>215</v>
      </c>
    </row>
    <row r="108" s="1" customFormat="1" ht="25.5" customHeight="1">
      <c r="B108" s="44"/>
      <c r="C108" s="219" t="s">
        <v>221</v>
      </c>
      <c r="D108" s="219" t="s">
        <v>146</v>
      </c>
      <c r="E108" s="220" t="s">
        <v>217</v>
      </c>
      <c r="F108" s="221" t="s">
        <v>218</v>
      </c>
      <c r="G108" s="222" t="s">
        <v>192</v>
      </c>
      <c r="H108" s="223">
        <v>2.9159999999999999</v>
      </c>
      <c r="I108" s="224"/>
      <c r="J108" s="225">
        <f>ROUND(I108*H108,2)</f>
        <v>0</v>
      </c>
      <c r="K108" s="221" t="s">
        <v>156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150</v>
      </c>
      <c r="AT108" s="22" t="s">
        <v>146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219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987</v>
      </c>
      <c r="G109" s="232"/>
      <c r="H109" s="236">
        <v>2.9159999999999999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144</v>
      </c>
    </row>
    <row r="110" s="1" customFormat="1" ht="38.25" customHeight="1">
      <c r="B110" s="44"/>
      <c r="C110" s="219" t="s">
        <v>643</v>
      </c>
      <c r="D110" s="219" t="s">
        <v>146</v>
      </c>
      <c r="E110" s="220" t="s">
        <v>988</v>
      </c>
      <c r="F110" s="221" t="s">
        <v>989</v>
      </c>
      <c r="G110" s="222" t="s">
        <v>192</v>
      </c>
      <c r="H110" s="223">
        <v>0.51200000000000001</v>
      </c>
      <c r="I110" s="224"/>
      <c r="J110" s="225">
        <f>ROUND(I110*H110,2)</f>
        <v>0</v>
      </c>
      <c r="K110" s="221" t="s">
        <v>161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150</v>
      </c>
      <c r="AT110" s="22" t="s">
        <v>146</v>
      </c>
      <c r="AU110" s="22" t="s">
        <v>82</v>
      </c>
      <c r="AY110" s="22" t="s">
        <v>144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150</v>
      </c>
      <c r="BM110" s="22" t="s">
        <v>990</v>
      </c>
    </row>
    <row r="111" s="11" customFormat="1">
      <c r="B111" s="231"/>
      <c r="C111" s="232"/>
      <c r="D111" s="233" t="s">
        <v>163</v>
      </c>
      <c r="E111" s="234" t="s">
        <v>22</v>
      </c>
      <c r="F111" s="235" t="s">
        <v>991</v>
      </c>
      <c r="G111" s="232"/>
      <c r="H111" s="236">
        <v>0.51200000000000001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163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144</v>
      </c>
    </row>
    <row r="112" s="1" customFormat="1" ht="38.25" customHeight="1">
      <c r="B112" s="44"/>
      <c r="C112" s="219" t="s">
        <v>992</v>
      </c>
      <c r="D112" s="219" t="s">
        <v>146</v>
      </c>
      <c r="E112" s="220" t="s">
        <v>227</v>
      </c>
      <c r="F112" s="221" t="s">
        <v>228</v>
      </c>
      <c r="G112" s="222" t="s">
        <v>192</v>
      </c>
      <c r="H112" s="223">
        <v>30.815999999999999</v>
      </c>
      <c r="I112" s="224"/>
      <c r="J112" s="225">
        <f>ROUND(I112*H112,2)</f>
        <v>0</v>
      </c>
      <c r="K112" s="221" t="s">
        <v>161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150</v>
      </c>
      <c r="AT112" s="22" t="s">
        <v>146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993</v>
      </c>
    </row>
    <row r="113" s="11" customFormat="1">
      <c r="B113" s="231"/>
      <c r="C113" s="232"/>
      <c r="D113" s="233" t="s">
        <v>163</v>
      </c>
      <c r="E113" s="234" t="s">
        <v>22</v>
      </c>
      <c r="F113" s="235" t="s">
        <v>994</v>
      </c>
      <c r="G113" s="232"/>
      <c r="H113" s="236">
        <v>30.815999999999999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163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144</v>
      </c>
    </row>
    <row r="114" s="1" customFormat="1" ht="51" customHeight="1">
      <c r="B114" s="44"/>
      <c r="C114" s="219" t="s">
        <v>431</v>
      </c>
      <c r="D114" s="219" t="s">
        <v>146</v>
      </c>
      <c r="E114" s="220" t="s">
        <v>232</v>
      </c>
      <c r="F114" s="221" t="s">
        <v>233</v>
      </c>
      <c r="G114" s="222" t="s">
        <v>192</v>
      </c>
      <c r="H114" s="223">
        <v>371.29300000000001</v>
      </c>
      <c r="I114" s="224"/>
      <c r="J114" s="225">
        <f>ROUND(I114*H114,2)</f>
        <v>0</v>
      </c>
      <c r="K114" s="221" t="s">
        <v>161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995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996</v>
      </c>
      <c r="G115" s="232"/>
      <c r="H115" s="236">
        <v>371.29300000000001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51" customHeight="1">
      <c r="B116" s="44"/>
      <c r="C116" s="219" t="s">
        <v>258</v>
      </c>
      <c r="D116" s="219" t="s">
        <v>146</v>
      </c>
      <c r="E116" s="220" t="s">
        <v>608</v>
      </c>
      <c r="F116" s="221" t="s">
        <v>609</v>
      </c>
      <c r="G116" s="222" t="s">
        <v>192</v>
      </c>
      <c r="H116" s="223">
        <v>2.4849999999999999</v>
      </c>
      <c r="I116" s="224"/>
      <c r="J116" s="225">
        <f>ROUND(I116*H116,2)</f>
        <v>0</v>
      </c>
      <c r="K116" s="221" t="s">
        <v>156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912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997</v>
      </c>
      <c r="G117" s="232"/>
      <c r="H117" s="236">
        <v>2.4849999999999999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16.5" customHeight="1">
      <c r="B118" s="44"/>
      <c r="C118" s="219" t="s">
        <v>721</v>
      </c>
      <c r="D118" s="219" t="s">
        <v>146</v>
      </c>
      <c r="E118" s="220" t="s">
        <v>241</v>
      </c>
      <c r="F118" s="221" t="s">
        <v>242</v>
      </c>
      <c r="G118" s="222" t="s">
        <v>192</v>
      </c>
      <c r="H118" s="223">
        <v>28.331</v>
      </c>
      <c r="I118" s="224"/>
      <c r="J118" s="225">
        <f>ROUND(I118*H118,2)</f>
        <v>0</v>
      </c>
      <c r="K118" s="221" t="s">
        <v>156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243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998</v>
      </c>
      <c r="G119" s="232"/>
      <c r="H119" s="236">
        <v>28.331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" customFormat="1" ht="16.5" customHeight="1">
      <c r="B120" s="44"/>
      <c r="C120" s="219" t="s">
        <v>436</v>
      </c>
      <c r="D120" s="219" t="s">
        <v>146</v>
      </c>
      <c r="E120" s="220" t="s">
        <v>246</v>
      </c>
      <c r="F120" s="221" t="s">
        <v>247</v>
      </c>
      <c r="G120" s="222" t="s">
        <v>248</v>
      </c>
      <c r="H120" s="223">
        <v>42.841999999999999</v>
      </c>
      <c r="I120" s="224"/>
      <c r="J120" s="225">
        <f>ROUND(I120*H120,2)</f>
        <v>0</v>
      </c>
      <c r="K120" s="221" t="s">
        <v>161</v>
      </c>
      <c r="L120" s="70"/>
      <c r="M120" s="226" t="s">
        <v>22</v>
      </c>
      <c r="N120" s="227" t="s">
        <v>44</v>
      </c>
      <c r="O120" s="45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AR120" s="22" t="s">
        <v>150</v>
      </c>
      <c r="AT120" s="22" t="s">
        <v>146</v>
      </c>
      <c r="AU120" s="22" t="s">
        <v>82</v>
      </c>
      <c r="AY120" s="22" t="s">
        <v>144</v>
      </c>
      <c r="BE120" s="230">
        <f>IF(N120="základní",J120,0)</f>
        <v>0</v>
      </c>
      <c r="BF120" s="230">
        <f>IF(N120="snížená",J120,0)</f>
        <v>0</v>
      </c>
      <c r="BG120" s="230">
        <f>IF(N120="zákl. přenesená",J120,0)</f>
        <v>0</v>
      </c>
      <c r="BH120" s="230">
        <f>IF(N120="sníž. přenesená",J120,0)</f>
        <v>0</v>
      </c>
      <c r="BI120" s="230">
        <f>IF(N120="nulová",J120,0)</f>
        <v>0</v>
      </c>
      <c r="BJ120" s="22" t="s">
        <v>24</v>
      </c>
      <c r="BK120" s="230">
        <f>ROUND(I120*H120,2)</f>
        <v>0</v>
      </c>
      <c r="BL120" s="22" t="s">
        <v>150</v>
      </c>
      <c r="BM120" s="22" t="s">
        <v>999</v>
      </c>
    </row>
    <row r="121" s="11" customFormat="1">
      <c r="B121" s="231"/>
      <c r="C121" s="232"/>
      <c r="D121" s="233" t="s">
        <v>163</v>
      </c>
      <c r="E121" s="234" t="s">
        <v>22</v>
      </c>
      <c r="F121" s="235" t="s">
        <v>1000</v>
      </c>
      <c r="G121" s="232"/>
      <c r="H121" s="236">
        <v>42.841999999999999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AT121" s="242" t="s">
        <v>163</v>
      </c>
      <c r="AU121" s="242" t="s">
        <v>82</v>
      </c>
      <c r="AV121" s="11" t="s">
        <v>82</v>
      </c>
      <c r="AW121" s="11" t="s">
        <v>37</v>
      </c>
      <c r="AX121" s="11" t="s">
        <v>24</v>
      </c>
      <c r="AY121" s="242" t="s">
        <v>144</v>
      </c>
    </row>
    <row r="122" s="1" customFormat="1" ht="25.5" customHeight="1">
      <c r="B122" s="44"/>
      <c r="C122" s="219" t="s">
        <v>1001</v>
      </c>
      <c r="D122" s="219" t="s">
        <v>146</v>
      </c>
      <c r="E122" s="220" t="s">
        <v>252</v>
      </c>
      <c r="F122" s="221" t="s">
        <v>253</v>
      </c>
      <c r="G122" s="222" t="s">
        <v>192</v>
      </c>
      <c r="H122" s="223">
        <v>3.1499999999999999</v>
      </c>
      <c r="I122" s="224"/>
      <c r="J122" s="225">
        <f>ROUND(I122*H122,2)</f>
        <v>0</v>
      </c>
      <c r="K122" s="221" t="s">
        <v>156</v>
      </c>
      <c r="L122" s="70"/>
      <c r="M122" s="226" t="s">
        <v>22</v>
      </c>
      <c r="N122" s="227" t="s">
        <v>44</v>
      </c>
      <c r="O122" s="45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AR122" s="22" t="s">
        <v>150</v>
      </c>
      <c r="AT122" s="22" t="s">
        <v>146</v>
      </c>
      <c r="AU122" s="22" t="s">
        <v>82</v>
      </c>
      <c r="AY122" s="22" t="s">
        <v>144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22" t="s">
        <v>24</v>
      </c>
      <c r="BK122" s="230">
        <f>ROUND(I122*H122,2)</f>
        <v>0</v>
      </c>
      <c r="BL122" s="22" t="s">
        <v>150</v>
      </c>
      <c r="BM122" s="22" t="s">
        <v>254</v>
      </c>
    </row>
    <row r="123" s="11" customFormat="1">
      <c r="B123" s="231"/>
      <c r="C123" s="232"/>
      <c r="D123" s="233" t="s">
        <v>163</v>
      </c>
      <c r="E123" s="234" t="s">
        <v>22</v>
      </c>
      <c r="F123" s="235" t="s">
        <v>1002</v>
      </c>
      <c r="G123" s="232"/>
      <c r="H123" s="236">
        <v>1.05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AT123" s="242" t="s">
        <v>163</v>
      </c>
      <c r="AU123" s="242" t="s">
        <v>82</v>
      </c>
      <c r="AV123" s="11" t="s">
        <v>82</v>
      </c>
      <c r="AW123" s="11" t="s">
        <v>37</v>
      </c>
      <c r="AX123" s="11" t="s">
        <v>73</v>
      </c>
      <c r="AY123" s="242" t="s">
        <v>144</v>
      </c>
    </row>
    <row r="124" s="11" customFormat="1">
      <c r="B124" s="231"/>
      <c r="C124" s="232"/>
      <c r="D124" s="233" t="s">
        <v>163</v>
      </c>
      <c r="E124" s="234" t="s">
        <v>22</v>
      </c>
      <c r="F124" s="235" t="s">
        <v>1003</v>
      </c>
      <c r="G124" s="232"/>
      <c r="H124" s="236">
        <v>2.1000000000000001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163</v>
      </c>
      <c r="AU124" s="242" t="s">
        <v>82</v>
      </c>
      <c r="AV124" s="11" t="s">
        <v>82</v>
      </c>
      <c r="AW124" s="11" t="s">
        <v>37</v>
      </c>
      <c r="AX124" s="11" t="s">
        <v>73</v>
      </c>
      <c r="AY124" s="242" t="s">
        <v>144</v>
      </c>
    </row>
    <row r="125" s="12" customFormat="1">
      <c r="B125" s="243"/>
      <c r="C125" s="244"/>
      <c r="D125" s="233" t="s">
        <v>163</v>
      </c>
      <c r="E125" s="245" t="s">
        <v>22</v>
      </c>
      <c r="F125" s="246" t="s">
        <v>205</v>
      </c>
      <c r="G125" s="244"/>
      <c r="H125" s="247">
        <v>3.1499999999999999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AT125" s="253" t="s">
        <v>163</v>
      </c>
      <c r="AU125" s="253" t="s">
        <v>82</v>
      </c>
      <c r="AV125" s="12" t="s">
        <v>150</v>
      </c>
      <c r="AW125" s="12" t="s">
        <v>37</v>
      </c>
      <c r="AX125" s="12" t="s">
        <v>24</v>
      </c>
      <c r="AY125" s="253" t="s">
        <v>144</v>
      </c>
    </row>
    <row r="126" s="1" customFormat="1" ht="38.25" customHeight="1">
      <c r="B126" s="44"/>
      <c r="C126" s="219" t="s">
        <v>921</v>
      </c>
      <c r="D126" s="219" t="s">
        <v>146</v>
      </c>
      <c r="E126" s="220" t="s">
        <v>259</v>
      </c>
      <c r="F126" s="221" t="s">
        <v>260</v>
      </c>
      <c r="G126" s="222" t="s">
        <v>192</v>
      </c>
      <c r="H126" s="223">
        <v>1.135</v>
      </c>
      <c r="I126" s="224"/>
      <c r="J126" s="225">
        <f>ROUND(I126*H126,2)</f>
        <v>0</v>
      </c>
      <c r="K126" s="221" t="s">
        <v>156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150</v>
      </c>
      <c r="AT126" s="22" t="s">
        <v>146</v>
      </c>
      <c r="AU126" s="22" t="s">
        <v>82</v>
      </c>
      <c r="AY126" s="22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150</v>
      </c>
      <c r="BM126" s="22" t="s">
        <v>261</v>
      </c>
    </row>
    <row r="127" s="11" customFormat="1">
      <c r="B127" s="231"/>
      <c r="C127" s="232"/>
      <c r="D127" s="233" t="s">
        <v>163</v>
      </c>
      <c r="E127" s="234" t="s">
        <v>22</v>
      </c>
      <c r="F127" s="235" t="s">
        <v>1004</v>
      </c>
      <c r="G127" s="232"/>
      <c r="H127" s="236">
        <v>1.135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163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144</v>
      </c>
    </row>
    <row r="128" s="1" customFormat="1" ht="25.5" customHeight="1">
      <c r="B128" s="44"/>
      <c r="C128" s="219" t="s">
        <v>724</v>
      </c>
      <c r="D128" s="219" t="s">
        <v>146</v>
      </c>
      <c r="E128" s="220" t="s">
        <v>264</v>
      </c>
      <c r="F128" s="221" t="s">
        <v>265</v>
      </c>
      <c r="G128" s="222" t="s">
        <v>155</v>
      </c>
      <c r="H128" s="223">
        <v>233.81899999999999</v>
      </c>
      <c r="I128" s="224"/>
      <c r="J128" s="225">
        <f>ROUND(I128*H128,2)</f>
        <v>0</v>
      </c>
      <c r="K128" s="221" t="s">
        <v>156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150</v>
      </c>
      <c r="AT128" s="22" t="s">
        <v>146</v>
      </c>
      <c r="AU128" s="22" t="s">
        <v>82</v>
      </c>
      <c r="AY128" s="22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150</v>
      </c>
      <c r="BM128" s="22" t="s">
        <v>266</v>
      </c>
    </row>
    <row r="129" s="11" customFormat="1">
      <c r="B129" s="231"/>
      <c r="C129" s="232"/>
      <c r="D129" s="233" t="s">
        <v>163</v>
      </c>
      <c r="E129" s="234" t="s">
        <v>22</v>
      </c>
      <c r="F129" s="235" t="s">
        <v>1005</v>
      </c>
      <c r="G129" s="232"/>
      <c r="H129" s="236">
        <v>233.81899999999999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163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144</v>
      </c>
    </row>
    <row r="130" s="10" customFormat="1" ht="29.88" customHeight="1">
      <c r="B130" s="203"/>
      <c r="C130" s="204"/>
      <c r="D130" s="205" t="s">
        <v>72</v>
      </c>
      <c r="E130" s="217" t="s">
        <v>150</v>
      </c>
      <c r="F130" s="217" t="s">
        <v>268</v>
      </c>
      <c r="G130" s="204"/>
      <c r="H130" s="204"/>
      <c r="I130" s="207"/>
      <c r="J130" s="218">
        <f>BK130</f>
        <v>0</v>
      </c>
      <c r="K130" s="204"/>
      <c r="L130" s="209"/>
      <c r="M130" s="210"/>
      <c r="N130" s="211"/>
      <c r="O130" s="211"/>
      <c r="P130" s="212">
        <f>SUM(P131:P138)</f>
        <v>0</v>
      </c>
      <c r="Q130" s="211"/>
      <c r="R130" s="212">
        <f>SUM(R131:R138)</f>
        <v>2.8609999999999998</v>
      </c>
      <c r="S130" s="211"/>
      <c r="T130" s="213">
        <f>SUM(T131:T138)</f>
        <v>0</v>
      </c>
      <c r="AR130" s="214" t="s">
        <v>24</v>
      </c>
      <c r="AT130" s="215" t="s">
        <v>72</v>
      </c>
      <c r="AU130" s="215" t="s">
        <v>24</v>
      </c>
      <c r="AY130" s="214" t="s">
        <v>144</v>
      </c>
      <c r="BK130" s="216">
        <f>SUM(BK131:BK138)</f>
        <v>0</v>
      </c>
    </row>
    <row r="131" s="1" customFormat="1" ht="25.5" customHeight="1">
      <c r="B131" s="44"/>
      <c r="C131" s="219" t="s">
        <v>304</v>
      </c>
      <c r="D131" s="219" t="s">
        <v>146</v>
      </c>
      <c r="E131" s="220" t="s">
        <v>270</v>
      </c>
      <c r="F131" s="221" t="s">
        <v>271</v>
      </c>
      <c r="G131" s="222" t="s">
        <v>155</v>
      </c>
      <c r="H131" s="223">
        <v>3.8399999999999999</v>
      </c>
      <c r="I131" s="224"/>
      <c r="J131" s="225">
        <f>ROUND(I131*H131,2)</f>
        <v>0</v>
      </c>
      <c r="K131" s="221" t="s">
        <v>156</v>
      </c>
      <c r="L131" s="70"/>
      <c r="M131" s="226" t="s">
        <v>22</v>
      </c>
      <c r="N131" s="227" t="s">
        <v>44</v>
      </c>
      <c r="O131" s="45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AR131" s="22" t="s">
        <v>150</v>
      </c>
      <c r="AT131" s="22" t="s">
        <v>146</v>
      </c>
      <c r="AU131" s="22" t="s">
        <v>82</v>
      </c>
      <c r="AY131" s="22" t="s">
        <v>144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" t="s">
        <v>24</v>
      </c>
      <c r="BK131" s="230">
        <f>ROUND(I131*H131,2)</f>
        <v>0</v>
      </c>
      <c r="BL131" s="22" t="s">
        <v>150</v>
      </c>
      <c r="BM131" s="22" t="s">
        <v>272</v>
      </c>
    </row>
    <row r="132" s="11" customFormat="1">
      <c r="B132" s="231"/>
      <c r="C132" s="232"/>
      <c r="D132" s="233" t="s">
        <v>163</v>
      </c>
      <c r="E132" s="234" t="s">
        <v>22</v>
      </c>
      <c r="F132" s="235" t="s">
        <v>1006</v>
      </c>
      <c r="G132" s="232"/>
      <c r="H132" s="236">
        <v>3.8399999999999999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AT132" s="242" t="s">
        <v>163</v>
      </c>
      <c r="AU132" s="242" t="s">
        <v>82</v>
      </c>
      <c r="AV132" s="11" t="s">
        <v>82</v>
      </c>
      <c r="AW132" s="11" t="s">
        <v>37</v>
      </c>
      <c r="AX132" s="11" t="s">
        <v>24</v>
      </c>
      <c r="AY132" s="242" t="s">
        <v>144</v>
      </c>
    </row>
    <row r="133" s="1" customFormat="1" ht="51" customHeight="1">
      <c r="B133" s="44"/>
      <c r="C133" s="254" t="s">
        <v>309</v>
      </c>
      <c r="D133" s="254" t="s">
        <v>206</v>
      </c>
      <c r="E133" s="255" t="s">
        <v>275</v>
      </c>
      <c r="F133" s="256" t="s">
        <v>276</v>
      </c>
      <c r="G133" s="257" t="s">
        <v>248</v>
      </c>
      <c r="H133" s="258">
        <v>2.5369999999999999</v>
      </c>
      <c r="I133" s="259"/>
      <c r="J133" s="260">
        <f>ROUND(I133*H133,2)</f>
        <v>0</v>
      </c>
      <c r="K133" s="256" t="s">
        <v>156</v>
      </c>
      <c r="L133" s="261"/>
      <c r="M133" s="262" t="s">
        <v>22</v>
      </c>
      <c r="N133" s="263" t="s">
        <v>44</v>
      </c>
      <c r="O133" s="45"/>
      <c r="P133" s="228">
        <f>O133*H133</f>
        <v>0</v>
      </c>
      <c r="Q133" s="228">
        <v>1</v>
      </c>
      <c r="R133" s="228">
        <f>Q133*H133</f>
        <v>2.5369999999999999</v>
      </c>
      <c r="S133" s="228">
        <v>0</v>
      </c>
      <c r="T133" s="229">
        <f>S133*H133</f>
        <v>0</v>
      </c>
      <c r="AR133" s="22" t="s">
        <v>210</v>
      </c>
      <c r="AT133" s="22" t="s">
        <v>206</v>
      </c>
      <c r="AU133" s="22" t="s">
        <v>82</v>
      </c>
      <c r="AY133" s="22" t="s">
        <v>144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" t="s">
        <v>24</v>
      </c>
      <c r="BK133" s="230">
        <f>ROUND(I133*H133,2)</f>
        <v>0</v>
      </c>
      <c r="BL133" s="22" t="s">
        <v>150</v>
      </c>
      <c r="BM133" s="22" t="s">
        <v>277</v>
      </c>
    </row>
    <row r="134" s="11" customFormat="1">
      <c r="B134" s="231"/>
      <c r="C134" s="232"/>
      <c r="D134" s="233" t="s">
        <v>163</v>
      </c>
      <c r="E134" s="234" t="s">
        <v>22</v>
      </c>
      <c r="F134" s="235" t="s">
        <v>1007</v>
      </c>
      <c r="G134" s="232"/>
      <c r="H134" s="236">
        <v>2.5369999999999999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AT134" s="242" t="s">
        <v>163</v>
      </c>
      <c r="AU134" s="242" t="s">
        <v>82</v>
      </c>
      <c r="AV134" s="11" t="s">
        <v>82</v>
      </c>
      <c r="AW134" s="11" t="s">
        <v>37</v>
      </c>
      <c r="AX134" s="11" t="s">
        <v>24</v>
      </c>
      <c r="AY134" s="242" t="s">
        <v>144</v>
      </c>
    </row>
    <row r="135" s="1" customFormat="1" ht="25.5" customHeight="1">
      <c r="B135" s="44"/>
      <c r="C135" s="219" t="s">
        <v>319</v>
      </c>
      <c r="D135" s="219" t="s">
        <v>146</v>
      </c>
      <c r="E135" s="220" t="s">
        <v>280</v>
      </c>
      <c r="F135" s="221" t="s">
        <v>281</v>
      </c>
      <c r="G135" s="222" t="s">
        <v>155</v>
      </c>
      <c r="H135" s="223">
        <v>3.2400000000000002</v>
      </c>
      <c r="I135" s="224"/>
      <c r="J135" s="225">
        <f>ROUND(I135*H135,2)</f>
        <v>0</v>
      </c>
      <c r="K135" s="221" t="s">
        <v>156</v>
      </c>
      <c r="L135" s="70"/>
      <c r="M135" s="226" t="s">
        <v>22</v>
      </c>
      <c r="N135" s="227" t="s">
        <v>44</v>
      </c>
      <c r="O135" s="45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AR135" s="22" t="s">
        <v>150</v>
      </c>
      <c r="AT135" s="22" t="s">
        <v>146</v>
      </c>
      <c r="AU135" s="22" t="s">
        <v>82</v>
      </c>
      <c r="AY135" s="22" t="s">
        <v>144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" t="s">
        <v>24</v>
      </c>
      <c r="BK135" s="230">
        <f>ROUND(I135*H135,2)</f>
        <v>0</v>
      </c>
      <c r="BL135" s="22" t="s">
        <v>150</v>
      </c>
      <c r="BM135" s="22" t="s">
        <v>282</v>
      </c>
    </row>
    <row r="136" s="11" customFormat="1">
      <c r="B136" s="231"/>
      <c r="C136" s="232"/>
      <c r="D136" s="233" t="s">
        <v>163</v>
      </c>
      <c r="E136" s="234" t="s">
        <v>22</v>
      </c>
      <c r="F136" s="235" t="s">
        <v>1008</v>
      </c>
      <c r="G136" s="232"/>
      <c r="H136" s="236">
        <v>3.2400000000000002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AT136" s="242" t="s">
        <v>163</v>
      </c>
      <c r="AU136" s="242" t="s">
        <v>82</v>
      </c>
      <c r="AV136" s="11" t="s">
        <v>82</v>
      </c>
      <c r="AW136" s="11" t="s">
        <v>37</v>
      </c>
      <c r="AX136" s="11" t="s">
        <v>24</v>
      </c>
      <c r="AY136" s="242" t="s">
        <v>144</v>
      </c>
    </row>
    <row r="137" s="1" customFormat="1" ht="25.5" customHeight="1">
      <c r="B137" s="44"/>
      <c r="C137" s="254" t="s">
        <v>324</v>
      </c>
      <c r="D137" s="254" t="s">
        <v>206</v>
      </c>
      <c r="E137" s="255" t="s">
        <v>926</v>
      </c>
      <c r="F137" s="256" t="s">
        <v>927</v>
      </c>
      <c r="G137" s="257" t="s">
        <v>248</v>
      </c>
      <c r="H137" s="258">
        <v>0.32400000000000001</v>
      </c>
      <c r="I137" s="259"/>
      <c r="J137" s="260">
        <f>ROUND(I137*H137,2)</f>
        <v>0</v>
      </c>
      <c r="K137" s="256" t="s">
        <v>156</v>
      </c>
      <c r="L137" s="261"/>
      <c r="M137" s="262" t="s">
        <v>22</v>
      </c>
      <c r="N137" s="263" t="s">
        <v>44</v>
      </c>
      <c r="O137" s="45"/>
      <c r="P137" s="228">
        <f>O137*H137</f>
        <v>0</v>
      </c>
      <c r="Q137" s="228">
        <v>1</v>
      </c>
      <c r="R137" s="228">
        <f>Q137*H137</f>
        <v>0.32400000000000001</v>
      </c>
      <c r="S137" s="228">
        <v>0</v>
      </c>
      <c r="T137" s="229">
        <f>S137*H137</f>
        <v>0</v>
      </c>
      <c r="AR137" s="22" t="s">
        <v>210</v>
      </c>
      <c r="AT137" s="22" t="s">
        <v>206</v>
      </c>
      <c r="AU137" s="22" t="s">
        <v>82</v>
      </c>
      <c r="AY137" s="22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150</v>
      </c>
      <c r="BM137" s="22" t="s">
        <v>928</v>
      </c>
    </row>
    <row r="138" s="11" customFormat="1">
      <c r="B138" s="231"/>
      <c r="C138" s="232"/>
      <c r="D138" s="233" t="s">
        <v>163</v>
      </c>
      <c r="E138" s="234" t="s">
        <v>22</v>
      </c>
      <c r="F138" s="235" t="s">
        <v>1009</v>
      </c>
      <c r="G138" s="232"/>
      <c r="H138" s="236">
        <v>0.32400000000000001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163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144</v>
      </c>
    </row>
    <row r="139" s="10" customFormat="1" ht="29.88" customHeight="1">
      <c r="B139" s="203"/>
      <c r="C139" s="204"/>
      <c r="D139" s="205" t="s">
        <v>72</v>
      </c>
      <c r="E139" s="217" t="s">
        <v>165</v>
      </c>
      <c r="F139" s="217" t="s">
        <v>288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SUM(P140:P165)</f>
        <v>0</v>
      </c>
      <c r="Q139" s="211"/>
      <c r="R139" s="212">
        <f>SUM(R140:R165)</f>
        <v>64.233384999999998</v>
      </c>
      <c r="S139" s="211"/>
      <c r="T139" s="213">
        <f>SUM(T140:T165)</f>
        <v>0</v>
      </c>
      <c r="AR139" s="214" t="s">
        <v>24</v>
      </c>
      <c r="AT139" s="215" t="s">
        <v>72</v>
      </c>
      <c r="AU139" s="215" t="s">
        <v>24</v>
      </c>
      <c r="AY139" s="214" t="s">
        <v>144</v>
      </c>
      <c r="BK139" s="216">
        <f>SUM(BK140:BK165)</f>
        <v>0</v>
      </c>
    </row>
    <row r="140" s="1" customFormat="1" ht="25.5" customHeight="1">
      <c r="B140" s="44"/>
      <c r="C140" s="219" t="s">
        <v>1010</v>
      </c>
      <c r="D140" s="219" t="s">
        <v>146</v>
      </c>
      <c r="E140" s="220" t="s">
        <v>290</v>
      </c>
      <c r="F140" s="221" t="s">
        <v>291</v>
      </c>
      <c r="G140" s="222" t="s">
        <v>155</v>
      </c>
      <c r="H140" s="223">
        <v>17.097000000000001</v>
      </c>
      <c r="I140" s="224"/>
      <c r="J140" s="225">
        <f>ROUND(I140*H140,2)</f>
        <v>0</v>
      </c>
      <c r="K140" s="221" t="s">
        <v>161</v>
      </c>
      <c r="L140" s="70"/>
      <c r="M140" s="226" t="s">
        <v>22</v>
      </c>
      <c r="N140" s="227" t="s">
        <v>44</v>
      </c>
      <c r="O140" s="45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AR140" s="22" t="s">
        <v>150</v>
      </c>
      <c r="AT140" s="22" t="s">
        <v>146</v>
      </c>
      <c r="AU140" s="22" t="s">
        <v>82</v>
      </c>
      <c r="AY140" s="22" t="s">
        <v>144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22" t="s">
        <v>24</v>
      </c>
      <c r="BK140" s="230">
        <f>ROUND(I140*H140,2)</f>
        <v>0</v>
      </c>
      <c r="BL140" s="22" t="s">
        <v>150</v>
      </c>
      <c r="BM140" s="22" t="s">
        <v>1011</v>
      </c>
    </row>
    <row r="141" s="11" customFormat="1">
      <c r="B141" s="231"/>
      <c r="C141" s="232"/>
      <c r="D141" s="233" t="s">
        <v>163</v>
      </c>
      <c r="E141" s="234" t="s">
        <v>22</v>
      </c>
      <c r="F141" s="235" t="s">
        <v>1012</v>
      </c>
      <c r="G141" s="232"/>
      <c r="H141" s="236">
        <v>17.097000000000001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AT141" s="242" t="s">
        <v>163</v>
      </c>
      <c r="AU141" s="242" t="s">
        <v>82</v>
      </c>
      <c r="AV141" s="11" t="s">
        <v>82</v>
      </c>
      <c r="AW141" s="11" t="s">
        <v>37</v>
      </c>
      <c r="AX141" s="11" t="s">
        <v>24</v>
      </c>
      <c r="AY141" s="242" t="s">
        <v>144</v>
      </c>
    </row>
    <row r="142" s="1" customFormat="1" ht="25.5" customHeight="1">
      <c r="B142" s="44"/>
      <c r="C142" s="219" t="s">
        <v>334</v>
      </c>
      <c r="D142" s="219" t="s">
        <v>146</v>
      </c>
      <c r="E142" s="220" t="s">
        <v>295</v>
      </c>
      <c r="F142" s="221" t="s">
        <v>296</v>
      </c>
      <c r="G142" s="222" t="s">
        <v>155</v>
      </c>
      <c r="H142" s="223">
        <v>163.5</v>
      </c>
      <c r="I142" s="224"/>
      <c r="J142" s="225">
        <f>ROUND(I142*H142,2)</f>
        <v>0</v>
      </c>
      <c r="K142" s="221" t="s">
        <v>156</v>
      </c>
      <c r="L142" s="70"/>
      <c r="M142" s="226" t="s">
        <v>22</v>
      </c>
      <c r="N142" s="227" t="s">
        <v>44</v>
      </c>
      <c r="O142" s="45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AR142" s="22" t="s">
        <v>150</v>
      </c>
      <c r="AT142" s="22" t="s">
        <v>146</v>
      </c>
      <c r="AU142" s="22" t="s">
        <v>82</v>
      </c>
      <c r="AY142" s="22" t="s">
        <v>144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22" t="s">
        <v>24</v>
      </c>
      <c r="BK142" s="230">
        <f>ROUND(I142*H142,2)</f>
        <v>0</v>
      </c>
      <c r="BL142" s="22" t="s">
        <v>150</v>
      </c>
      <c r="BM142" s="22" t="s">
        <v>297</v>
      </c>
    </row>
    <row r="143" s="11" customFormat="1">
      <c r="B143" s="231"/>
      <c r="C143" s="232"/>
      <c r="D143" s="233" t="s">
        <v>163</v>
      </c>
      <c r="E143" s="234" t="s">
        <v>22</v>
      </c>
      <c r="F143" s="235" t="s">
        <v>1013</v>
      </c>
      <c r="G143" s="232"/>
      <c r="H143" s="236">
        <v>163.5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AT143" s="242" t="s">
        <v>163</v>
      </c>
      <c r="AU143" s="242" t="s">
        <v>82</v>
      </c>
      <c r="AV143" s="11" t="s">
        <v>82</v>
      </c>
      <c r="AW143" s="11" t="s">
        <v>37</v>
      </c>
      <c r="AX143" s="11" t="s">
        <v>24</v>
      </c>
      <c r="AY143" s="242" t="s">
        <v>144</v>
      </c>
    </row>
    <row r="144" s="1" customFormat="1" ht="25.5" customHeight="1">
      <c r="B144" s="44"/>
      <c r="C144" s="219" t="s">
        <v>339</v>
      </c>
      <c r="D144" s="219" t="s">
        <v>146</v>
      </c>
      <c r="E144" s="220" t="s">
        <v>300</v>
      </c>
      <c r="F144" s="221" t="s">
        <v>301</v>
      </c>
      <c r="G144" s="222" t="s">
        <v>155</v>
      </c>
      <c r="H144" s="223">
        <v>19.114000000000001</v>
      </c>
      <c r="I144" s="224"/>
      <c r="J144" s="225">
        <f>ROUND(I144*H144,2)</f>
        <v>0</v>
      </c>
      <c r="K144" s="221" t="s">
        <v>156</v>
      </c>
      <c r="L144" s="70"/>
      <c r="M144" s="226" t="s">
        <v>22</v>
      </c>
      <c r="N144" s="227" t="s">
        <v>44</v>
      </c>
      <c r="O144" s="45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AR144" s="22" t="s">
        <v>150</v>
      </c>
      <c r="AT144" s="22" t="s">
        <v>146</v>
      </c>
      <c r="AU144" s="22" t="s">
        <v>82</v>
      </c>
      <c r="AY144" s="22" t="s">
        <v>144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22" t="s">
        <v>24</v>
      </c>
      <c r="BK144" s="230">
        <f>ROUND(I144*H144,2)</f>
        <v>0</v>
      </c>
      <c r="BL144" s="22" t="s">
        <v>150</v>
      </c>
      <c r="BM144" s="22" t="s">
        <v>302</v>
      </c>
    </row>
    <row r="145" s="11" customFormat="1">
      <c r="B145" s="231"/>
      <c r="C145" s="232"/>
      <c r="D145" s="233" t="s">
        <v>163</v>
      </c>
      <c r="E145" s="234" t="s">
        <v>22</v>
      </c>
      <c r="F145" s="235" t="s">
        <v>1014</v>
      </c>
      <c r="G145" s="232"/>
      <c r="H145" s="236">
        <v>19.114000000000001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AT145" s="242" t="s">
        <v>163</v>
      </c>
      <c r="AU145" s="242" t="s">
        <v>82</v>
      </c>
      <c r="AV145" s="11" t="s">
        <v>82</v>
      </c>
      <c r="AW145" s="11" t="s">
        <v>37</v>
      </c>
      <c r="AX145" s="11" t="s">
        <v>24</v>
      </c>
      <c r="AY145" s="242" t="s">
        <v>144</v>
      </c>
    </row>
    <row r="146" s="1" customFormat="1" ht="38.25" customHeight="1">
      <c r="B146" s="44"/>
      <c r="C146" s="219" t="s">
        <v>344</v>
      </c>
      <c r="D146" s="219" t="s">
        <v>146</v>
      </c>
      <c r="E146" s="220" t="s">
        <v>305</v>
      </c>
      <c r="F146" s="221" t="s">
        <v>306</v>
      </c>
      <c r="G146" s="222" t="s">
        <v>155</v>
      </c>
      <c r="H146" s="223">
        <v>27.574999999999999</v>
      </c>
      <c r="I146" s="224"/>
      <c r="J146" s="225">
        <f>ROUND(I146*H146,2)</f>
        <v>0</v>
      </c>
      <c r="K146" s="221" t="s">
        <v>156</v>
      </c>
      <c r="L146" s="70"/>
      <c r="M146" s="226" t="s">
        <v>22</v>
      </c>
      <c r="N146" s="227" t="s">
        <v>44</v>
      </c>
      <c r="O146" s="45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AR146" s="22" t="s">
        <v>150</v>
      </c>
      <c r="AT146" s="22" t="s">
        <v>146</v>
      </c>
      <c r="AU146" s="22" t="s">
        <v>82</v>
      </c>
      <c r="AY146" s="22" t="s">
        <v>144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22" t="s">
        <v>24</v>
      </c>
      <c r="BK146" s="230">
        <f>ROUND(I146*H146,2)</f>
        <v>0</v>
      </c>
      <c r="BL146" s="22" t="s">
        <v>150</v>
      </c>
      <c r="BM146" s="22" t="s">
        <v>307</v>
      </c>
    </row>
    <row r="147" s="11" customFormat="1">
      <c r="B147" s="231"/>
      <c r="C147" s="232"/>
      <c r="D147" s="233" t="s">
        <v>163</v>
      </c>
      <c r="E147" s="234" t="s">
        <v>22</v>
      </c>
      <c r="F147" s="235" t="s">
        <v>1015</v>
      </c>
      <c r="G147" s="232"/>
      <c r="H147" s="236">
        <v>27.574999999999999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AT147" s="242" t="s">
        <v>163</v>
      </c>
      <c r="AU147" s="242" t="s">
        <v>82</v>
      </c>
      <c r="AV147" s="11" t="s">
        <v>82</v>
      </c>
      <c r="AW147" s="11" t="s">
        <v>37</v>
      </c>
      <c r="AX147" s="11" t="s">
        <v>24</v>
      </c>
      <c r="AY147" s="242" t="s">
        <v>144</v>
      </c>
    </row>
    <row r="148" s="1" customFormat="1" ht="25.5" customHeight="1">
      <c r="B148" s="44"/>
      <c r="C148" s="219" t="s">
        <v>763</v>
      </c>
      <c r="D148" s="219" t="s">
        <v>146</v>
      </c>
      <c r="E148" s="220" t="s">
        <v>310</v>
      </c>
      <c r="F148" s="221" t="s">
        <v>311</v>
      </c>
      <c r="G148" s="222" t="s">
        <v>155</v>
      </c>
      <c r="H148" s="223">
        <v>20.405999999999999</v>
      </c>
      <c r="I148" s="224"/>
      <c r="J148" s="225">
        <f>ROUND(I148*H148,2)</f>
        <v>0</v>
      </c>
      <c r="K148" s="221" t="s">
        <v>156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AR148" s="22" t="s">
        <v>150</v>
      </c>
      <c r="AT148" s="22" t="s">
        <v>146</v>
      </c>
      <c r="AU148" s="22" t="s">
        <v>82</v>
      </c>
      <c r="AY148" s="22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150</v>
      </c>
      <c r="BM148" s="22" t="s">
        <v>312</v>
      </c>
    </row>
    <row r="149" s="11" customFormat="1">
      <c r="B149" s="231"/>
      <c r="C149" s="232"/>
      <c r="D149" s="233" t="s">
        <v>163</v>
      </c>
      <c r="E149" s="234" t="s">
        <v>22</v>
      </c>
      <c r="F149" s="235" t="s">
        <v>1016</v>
      </c>
      <c r="G149" s="232"/>
      <c r="H149" s="236">
        <v>20.405999999999999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AT149" s="242" t="s">
        <v>163</v>
      </c>
      <c r="AU149" s="242" t="s">
        <v>82</v>
      </c>
      <c r="AV149" s="11" t="s">
        <v>82</v>
      </c>
      <c r="AW149" s="11" t="s">
        <v>37</v>
      </c>
      <c r="AX149" s="11" t="s">
        <v>24</v>
      </c>
      <c r="AY149" s="242" t="s">
        <v>144</v>
      </c>
    </row>
    <row r="150" s="1" customFormat="1" ht="25.5" customHeight="1">
      <c r="B150" s="44"/>
      <c r="C150" s="219" t="s">
        <v>231</v>
      </c>
      <c r="D150" s="219" t="s">
        <v>146</v>
      </c>
      <c r="E150" s="220" t="s">
        <v>315</v>
      </c>
      <c r="F150" s="221" t="s">
        <v>316</v>
      </c>
      <c r="G150" s="222" t="s">
        <v>155</v>
      </c>
      <c r="H150" s="223">
        <v>27.824999999999999</v>
      </c>
      <c r="I150" s="224"/>
      <c r="J150" s="225">
        <f>ROUND(I150*H150,2)</f>
        <v>0</v>
      </c>
      <c r="K150" s="221" t="s">
        <v>161</v>
      </c>
      <c r="L150" s="70"/>
      <c r="M150" s="226" t="s">
        <v>22</v>
      </c>
      <c r="N150" s="227" t="s">
        <v>44</v>
      </c>
      <c r="O150" s="45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AR150" s="22" t="s">
        <v>150</v>
      </c>
      <c r="AT150" s="22" t="s">
        <v>146</v>
      </c>
      <c r="AU150" s="22" t="s">
        <v>82</v>
      </c>
      <c r="AY150" s="22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150</v>
      </c>
      <c r="BM150" s="22" t="s">
        <v>1017</v>
      </c>
    </row>
    <row r="151" s="11" customFormat="1">
      <c r="B151" s="231"/>
      <c r="C151" s="232"/>
      <c r="D151" s="233" t="s">
        <v>163</v>
      </c>
      <c r="E151" s="234" t="s">
        <v>22</v>
      </c>
      <c r="F151" s="235" t="s">
        <v>1018</v>
      </c>
      <c r="G151" s="232"/>
      <c r="H151" s="236">
        <v>27.824999999999999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AT151" s="242" t="s">
        <v>163</v>
      </c>
      <c r="AU151" s="242" t="s">
        <v>82</v>
      </c>
      <c r="AV151" s="11" t="s">
        <v>82</v>
      </c>
      <c r="AW151" s="11" t="s">
        <v>37</v>
      </c>
      <c r="AX151" s="11" t="s">
        <v>24</v>
      </c>
      <c r="AY151" s="242" t="s">
        <v>144</v>
      </c>
    </row>
    <row r="152" s="1" customFormat="1" ht="38.25" customHeight="1">
      <c r="B152" s="44"/>
      <c r="C152" s="219" t="s">
        <v>358</v>
      </c>
      <c r="D152" s="219" t="s">
        <v>146</v>
      </c>
      <c r="E152" s="220" t="s">
        <v>320</v>
      </c>
      <c r="F152" s="221" t="s">
        <v>321</v>
      </c>
      <c r="G152" s="222" t="s">
        <v>155</v>
      </c>
      <c r="H152" s="223">
        <v>27.824999999999999</v>
      </c>
      <c r="I152" s="224"/>
      <c r="J152" s="225">
        <f>ROUND(I152*H152,2)</f>
        <v>0</v>
      </c>
      <c r="K152" s="221" t="s">
        <v>156</v>
      </c>
      <c r="L152" s="70"/>
      <c r="M152" s="226" t="s">
        <v>22</v>
      </c>
      <c r="N152" s="227" t="s">
        <v>44</v>
      </c>
      <c r="O152" s="45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AR152" s="22" t="s">
        <v>150</v>
      </c>
      <c r="AT152" s="22" t="s">
        <v>146</v>
      </c>
      <c r="AU152" s="22" t="s">
        <v>82</v>
      </c>
      <c r="AY152" s="22" t="s">
        <v>144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150</v>
      </c>
      <c r="BM152" s="22" t="s">
        <v>322</v>
      </c>
    </row>
    <row r="153" s="11" customFormat="1">
      <c r="B153" s="231"/>
      <c r="C153" s="232"/>
      <c r="D153" s="233" t="s">
        <v>163</v>
      </c>
      <c r="E153" s="234" t="s">
        <v>22</v>
      </c>
      <c r="F153" s="235" t="s">
        <v>1018</v>
      </c>
      <c r="G153" s="232"/>
      <c r="H153" s="236">
        <v>27.824999999999999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AT153" s="242" t="s">
        <v>163</v>
      </c>
      <c r="AU153" s="242" t="s">
        <v>82</v>
      </c>
      <c r="AV153" s="11" t="s">
        <v>82</v>
      </c>
      <c r="AW153" s="11" t="s">
        <v>37</v>
      </c>
      <c r="AX153" s="11" t="s">
        <v>24</v>
      </c>
      <c r="AY153" s="242" t="s">
        <v>144</v>
      </c>
    </row>
    <row r="154" s="1" customFormat="1" ht="51" customHeight="1">
      <c r="B154" s="44"/>
      <c r="C154" s="219" t="s">
        <v>363</v>
      </c>
      <c r="D154" s="219" t="s">
        <v>146</v>
      </c>
      <c r="E154" s="220" t="s">
        <v>325</v>
      </c>
      <c r="F154" s="221" t="s">
        <v>326</v>
      </c>
      <c r="G154" s="222" t="s">
        <v>155</v>
      </c>
      <c r="H154" s="223">
        <v>40.359999999999999</v>
      </c>
      <c r="I154" s="224"/>
      <c r="J154" s="225">
        <f>ROUND(I154*H154,2)</f>
        <v>0</v>
      </c>
      <c r="K154" s="221" t="s">
        <v>156</v>
      </c>
      <c r="L154" s="70"/>
      <c r="M154" s="226" t="s">
        <v>22</v>
      </c>
      <c r="N154" s="227" t="s">
        <v>44</v>
      </c>
      <c r="O154" s="45"/>
      <c r="P154" s="228">
        <f>O154*H154</f>
        <v>0</v>
      </c>
      <c r="Q154" s="228">
        <v>0.085650000000000004</v>
      </c>
      <c r="R154" s="228">
        <f>Q154*H154</f>
        <v>3.4568340000000002</v>
      </c>
      <c r="S154" s="228">
        <v>0</v>
      </c>
      <c r="T154" s="229">
        <f>S154*H154</f>
        <v>0</v>
      </c>
      <c r="AR154" s="22" t="s">
        <v>150</v>
      </c>
      <c r="AT154" s="22" t="s">
        <v>146</v>
      </c>
      <c r="AU154" s="22" t="s">
        <v>82</v>
      </c>
      <c r="AY154" s="22" t="s">
        <v>144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150</v>
      </c>
      <c r="BM154" s="22" t="s">
        <v>327</v>
      </c>
    </row>
    <row r="155" s="11" customFormat="1">
      <c r="B155" s="231"/>
      <c r="C155" s="232"/>
      <c r="D155" s="233" t="s">
        <v>163</v>
      </c>
      <c r="E155" s="234" t="s">
        <v>22</v>
      </c>
      <c r="F155" s="235" t="s">
        <v>1019</v>
      </c>
      <c r="G155" s="232"/>
      <c r="H155" s="236">
        <v>40.359999999999999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AT155" s="242" t="s">
        <v>163</v>
      </c>
      <c r="AU155" s="242" t="s">
        <v>82</v>
      </c>
      <c r="AV155" s="11" t="s">
        <v>82</v>
      </c>
      <c r="AW155" s="11" t="s">
        <v>37</v>
      </c>
      <c r="AX155" s="11" t="s">
        <v>24</v>
      </c>
      <c r="AY155" s="242" t="s">
        <v>144</v>
      </c>
    </row>
    <row r="156" s="1" customFormat="1" ht="51" customHeight="1">
      <c r="B156" s="44"/>
      <c r="C156" s="219" t="s">
        <v>367</v>
      </c>
      <c r="D156" s="219" t="s">
        <v>146</v>
      </c>
      <c r="E156" s="220" t="s">
        <v>330</v>
      </c>
      <c r="F156" s="221" t="s">
        <v>331</v>
      </c>
      <c r="G156" s="222" t="s">
        <v>155</v>
      </c>
      <c r="H156" s="223">
        <v>133.66999999999999</v>
      </c>
      <c r="I156" s="224"/>
      <c r="J156" s="225">
        <f>ROUND(I156*H156,2)</f>
        <v>0</v>
      </c>
      <c r="K156" s="221" t="s">
        <v>156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0.085650000000000004</v>
      </c>
      <c r="R156" s="228">
        <f>Q156*H156</f>
        <v>11.4488355</v>
      </c>
      <c r="S156" s="228">
        <v>0</v>
      </c>
      <c r="T156" s="229">
        <f>S156*H156</f>
        <v>0</v>
      </c>
      <c r="AR156" s="22" t="s">
        <v>150</v>
      </c>
      <c r="AT156" s="22" t="s">
        <v>146</v>
      </c>
      <c r="AU156" s="22" t="s">
        <v>82</v>
      </c>
      <c r="AY156" s="22" t="s">
        <v>144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150</v>
      </c>
      <c r="BM156" s="22" t="s">
        <v>332</v>
      </c>
    </row>
    <row r="157" s="11" customFormat="1">
      <c r="B157" s="231"/>
      <c r="C157" s="232"/>
      <c r="D157" s="233" t="s">
        <v>163</v>
      </c>
      <c r="E157" s="234" t="s">
        <v>22</v>
      </c>
      <c r="F157" s="235" t="s">
        <v>1020</v>
      </c>
      <c r="G157" s="232"/>
      <c r="H157" s="236">
        <v>133.66999999999999</v>
      </c>
      <c r="I157" s="237"/>
      <c r="J157" s="232"/>
      <c r="K157" s="232"/>
      <c r="L157" s="238"/>
      <c r="M157" s="239"/>
      <c r="N157" s="240"/>
      <c r="O157" s="240"/>
      <c r="P157" s="240"/>
      <c r="Q157" s="240"/>
      <c r="R157" s="240"/>
      <c r="S157" s="240"/>
      <c r="T157" s="241"/>
      <c r="AT157" s="242" t="s">
        <v>163</v>
      </c>
      <c r="AU157" s="242" t="s">
        <v>82</v>
      </c>
      <c r="AV157" s="11" t="s">
        <v>82</v>
      </c>
      <c r="AW157" s="11" t="s">
        <v>37</v>
      </c>
      <c r="AX157" s="11" t="s">
        <v>24</v>
      </c>
      <c r="AY157" s="242" t="s">
        <v>144</v>
      </c>
    </row>
    <row r="158" s="1" customFormat="1" ht="38.25" customHeight="1">
      <c r="B158" s="44"/>
      <c r="C158" s="254" t="s">
        <v>951</v>
      </c>
      <c r="D158" s="254" t="s">
        <v>206</v>
      </c>
      <c r="E158" s="255" t="s">
        <v>335</v>
      </c>
      <c r="F158" s="256" t="s">
        <v>336</v>
      </c>
      <c r="G158" s="257" t="s">
        <v>155</v>
      </c>
      <c r="H158" s="258">
        <v>183.47</v>
      </c>
      <c r="I158" s="259"/>
      <c r="J158" s="260">
        <f>ROUND(I158*H158,2)</f>
        <v>0</v>
      </c>
      <c r="K158" s="256" t="s">
        <v>156</v>
      </c>
      <c r="L158" s="261"/>
      <c r="M158" s="262" t="s">
        <v>22</v>
      </c>
      <c r="N158" s="263" t="s">
        <v>44</v>
      </c>
      <c r="O158" s="45"/>
      <c r="P158" s="228">
        <f>O158*H158</f>
        <v>0</v>
      </c>
      <c r="Q158" s="228">
        <v>0.152</v>
      </c>
      <c r="R158" s="228">
        <f>Q158*H158</f>
        <v>27.887439999999998</v>
      </c>
      <c r="S158" s="228">
        <v>0</v>
      </c>
      <c r="T158" s="229">
        <f>S158*H158</f>
        <v>0</v>
      </c>
      <c r="AR158" s="22" t="s">
        <v>210</v>
      </c>
      <c r="AT158" s="22" t="s">
        <v>206</v>
      </c>
      <c r="AU158" s="22" t="s">
        <v>82</v>
      </c>
      <c r="AY158" s="22" t="s">
        <v>144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22" t="s">
        <v>24</v>
      </c>
      <c r="BK158" s="230">
        <f>ROUND(I158*H158,2)</f>
        <v>0</v>
      </c>
      <c r="BL158" s="22" t="s">
        <v>150</v>
      </c>
      <c r="BM158" s="22" t="s">
        <v>337</v>
      </c>
    </row>
    <row r="159" s="11" customFormat="1">
      <c r="B159" s="231"/>
      <c r="C159" s="232"/>
      <c r="D159" s="233" t="s">
        <v>163</v>
      </c>
      <c r="E159" s="234" t="s">
        <v>22</v>
      </c>
      <c r="F159" s="235" t="s">
        <v>1021</v>
      </c>
      <c r="G159" s="232"/>
      <c r="H159" s="236">
        <v>183.47</v>
      </c>
      <c r="I159" s="237"/>
      <c r="J159" s="232"/>
      <c r="K159" s="232"/>
      <c r="L159" s="238"/>
      <c r="M159" s="239"/>
      <c r="N159" s="240"/>
      <c r="O159" s="240"/>
      <c r="P159" s="240"/>
      <c r="Q159" s="240"/>
      <c r="R159" s="240"/>
      <c r="S159" s="240"/>
      <c r="T159" s="241"/>
      <c r="AT159" s="242" t="s">
        <v>163</v>
      </c>
      <c r="AU159" s="242" t="s">
        <v>82</v>
      </c>
      <c r="AV159" s="11" t="s">
        <v>82</v>
      </c>
      <c r="AW159" s="11" t="s">
        <v>37</v>
      </c>
      <c r="AX159" s="11" t="s">
        <v>24</v>
      </c>
      <c r="AY159" s="242" t="s">
        <v>144</v>
      </c>
    </row>
    <row r="160" s="1" customFormat="1" ht="16.5" customHeight="1">
      <c r="B160" s="44"/>
      <c r="C160" s="254" t="s">
        <v>371</v>
      </c>
      <c r="D160" s="254" t="s">
        <v>206</v>
      </c>
      <c r="E160" s="255" t="s">
        <v>340</v>
      </c>
      <c r="F160" s="256" t="s">
        <v>341</v>
      </c>
      <c r="G160" s="257" t="s">
        <v>155</v>
      </c>
      <c r="H160" s="258">
        <v>12.41</v>
      </c>
      <c r="I160" s="259"/>
      <c r="J160" s="260">
        <f>ROUND(I160*H160,2)</f>
        <v>0</v>
      </c>
      <c r="K160" s="256" t="s">
        <v>22</v>
      </c>
      <c r="L160" s="261"/>
      <c r="M160" s="262" t="s">
        <v>22</v>
      </c>
      <c r="N160" s="263" t="s">
        <v>44</v>
      </c>
      <c r="O160" s="45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AR160" s="22" t="s">
        <v>210</v>
      </c>
      <c r="AT160" s="22" t="s">
        <v>206</v>
      </c>
      <c r="AU160" s="22" t="s">
        <v>82</v>
      </c>
      <c r="AY160" s="22" t="s">
        <v>144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150</v>
      </c>
      <c r="BM160" s="22" t="s">
        <v>342</v>
      </c>
    </row>
    <row r="161" s="11" customFormat="1">
      <c r="B161" s="231"/>
      <c r="C161" s="232"/>
      <c r="D161" s="233" t="s">
        <v>163</v>
      </c>
      <c r="E161" s="234" t="s">
        <v>22</v>
      </c>
      <c r="F161" s="235" t="s">
        <v>1022</v>
      </c>
      <c r="G161" s="232"/>
      <c r="H161" s="236">
        <v>12.41</v>
      </c>
      <c r="I161" s="237"/>
      <c r="J161" s="232"/>
      <c r="K161" s="232"/>
      <c r="L161" s="238"/>
      <c r="M161" s="239"/>
      <c r="N161" s="240"/>
      <c r="O161" s="240"/>
      <c r="P161" s="240"/>
      <c r="Q161" s="240"/>
      <c r="R161" s="240"/>
      <c r="S161" s="240"/>
      <c r="T161" s="241"/>
      <c r="AT161" s="242" t="s">
        <v>163</v>
      </c>
      <c r="AU161" s="242" t="s">
        <v>82</v>
      </c>
      <c r="AV161" s="11" t="s">
        <v>82</v>
      </c>
      <c r="AW161" s="11" t="s">
        <v>37</v>
      </c>
      <c r="AX161" s="11" t="s">
        <v>24</v>
      </c>
      <c r="AY161" s="242" t="s">
        <v>144</v>
      </c>
    </row>
    <row r="162" s="1" customFormat="1" ht="51" customHeight="1">
      <c r="B162" s="44"/>
      <c r="C162" s="219" t="s">
        <v>375</v>
      </c>
      <c r="D162" s="219" t="s">
        <v>146</v>
      </c>
      <c r="E162" s="220" t="s">
        <v>1023</v>
      </c>
      <c r="F162" s="221" t="s">
        <v>1024</v>
      </c>
      <c r="G162" s="222" t="s">
        <v>155</v>
      </c>
      <c r="H162" s="223">
        <v>223.88999999999999</v>
      </c>
      <c r="I162" s="224"/>
      <c r="J162" s="225">
        <f>ROUND(I162*H162,2)</f>
        <v>0</v>
      </c>
      <c r="K162" s="221" t="s">
        <v>156</v>
      </c>
      <c r="L162" s="70"/>
      <c r="M162" s="226" t="s">
        <v>22</v>
      </c>
      <c r="N162" s="227" t="s">
        <v>44</v>
      </c>
      <c r="O162" s="45"/>
      <c r="P162" s="228">
        <f>O162*H162</f>
        <v>0</v>
      </c>
      <c r="Q162" s="228">
        <v>0.085650000000000004</v>
      </c>
      <c r="R162" s="228">
        <f>Q162*H162</f>
        <v>19.176178499999999</v>
      </c>
      <c r="S162" s="228">
        <v>0</v>
      </c>
      <c r="T162" s="229">
        <f>S162*H162</f>
        <v>0</v>
      </c>
      <c r="AR162" s="22" t="s">
        <v>150</v>
      </c>
      <c r="AT162" s="22" t="s">
        <v>146</v>
      </c>
      <c r="AU162" s="22" t="s">
        <v>82</v>
      </c>
      <c r="AY162" s="22" t="s">
        <v>144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22" t="s">
        <v>24</v>
      </c>
      <c r="BK162" s="230">
        <f>ROUND(I162*H162,2)</f>
        <v>0</v>
      </c>
      <c r="BL162" s="22" t="s">
        <v>150</v>
      </c>
      <c r="BM162" s="22" t="s">
        <v>1025</v>
      </c>
    </row>
    <row r="163" s="11" customFormat="1">
      <c r="B163" s="231"/>
      <c r="C163" s="232"/>
      <c r="D163" s="233" t="s">
        <v>163</v>
      </c>
      <c r="E163" s="234" t="s">
        <v>22</v>
      </c>
      <c r="F163" s="235" t="s">
        <v>1026</v>
      </c>
      <c r="G163" s="232"/>
      <c r="H163" s="236">
        <v>223.88999999999999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AT163" s="242" t="s">
        <v>163</v>
      </c>
      <c r="AU163" s="242" t="s">
        <v>82</v>
      </c>
      <c r="AV163" s="11" t="s">
        <v>82</v>
      </c>
      <c r="AW163" s="11" t="s">
        <v>37</v>
      </c>
      <c r="AX163" s="11" t="s">
        <v>24</v>
      </c>
      <c r="AY163" s="242" t="s">
        <v>144</v>
      </c>
    </row>
    <row r="164" s="1" customFormat="1" ht="51" customHeight="1">
      <c r="B164" s="44"/>
      <c r="C164" s="219" t="s">
        <v>379</v>
      </c>
      <c r="D164" s="219" t="s">
        <v>146</v>
      </c>
      <c r="E164" s="220" t="s">
        <v>345</v>
      </c>
      <c r="F164" s="221" t="s">
        <v>346</v>
      </c>
      <c r="G164" s="222" t="s">
        <v>155</v>
      </c>
      <c r="H164" s="223">
        <v>21.850000000000001</v>
      </c>
      <c r="I164" s="224"/>
      <c r="J164" s="225">
        <f>ROUND(I164*H164,2)</f>
        <v>0</v>
      </c>
      <c r="K164" s="221" t="s">
        <v>156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0.10362</v>
      </c>
      <c r="R164" s="228">
        <f>Q164*H164</f>
        <v>2.264097</v>
      </c>
      <c r="S164" s="228">
        <v>0</v>
      </c>
      <c r="T164" s="229">
        <f>S164*H164</f>
        <v>0</v>
      </c>
      <c r="AR164" s="22" t="s">
        <v>150</v>
      </c>
      <c r="AT164" s="22" t="s">
        <v>146</v>
      </c>
      <c r="AU164" s="22" t="s">
        <v>82</v>
      </c>
      <c r="AY164" s="22" t="s">
        <v>144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150</v>
      </c>
      <c r="BM164" s="22" t="s">
        <v>347</v>
      </c>
    </row>
    <row r="165" s="11" customFormat="1">
      <c r="B165" s="231"/>
      <c r="C165" s="232"/>
      <c r="D165" s="233" t="s">
        <v>163</v>
      </c>
      <c r="E165" s="234" t="s">
        <v>22</v>
      </c>
      <c r="F165" s="235" t="s">
        <v>1027</v>
      </c>
      <c r="G165" s="232"/>
      <c r="H165" s="236">
        <v>21.850000000000001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144</v>
      </c>
    </row>
    <row r="166" s="10" customFormat="1" ht="29.88" customHeight="1">
      <c r="B166" s="203"/>
      <c r="C166" s="204"/>
      <c r="D166" s="205" t="s">
        <v>72</v>
      </c>
      <c r="E166" s="217" t="s">
        <v>210</v>
      </c>
      <c r="F166" s="217" t="s">
        <v>349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SUM(P167:P186)</f>
        <v>0</v>
      </c>
      <c r="Q166" s="211"/>
      <c r="R166" s="212">
        <f>SUM(R167:R186)</f>
        <v>1.1635090000000001</v>
      </c>
      <c r="S166" s="211"/>
      <c r="T166" s="213">
        <f>SUM(T167:T186)</f>
        <v>0</v>
      </c>
      <c r="AR166" s="214" t="s">
        <v>24</v>
      </c>
      <c r="AT166" s="215" t="s">
        <v>72</v>
      </c>
      <c r="AU166" s="215" t="s">
        <v>24</v>
      </c>
      <c r="AY166" s="214" t="s">
        <v>144</v>
      </c>
      <c r="BK166" s="216">
        <f>SUM(BK167:BK186)</f>
        <v>0</v>
      </c>
    </row>
    <row r="167" s="1" customFormat="1" ht="25.5" customHeight="1">
      <c r="B167" s="44"/>
      <c r="C167" s="219" t="s">
        <v>245</v>
      </c>
      <c r="D167" s="219" t="s">
        <v>146</v>
      </c>
      <c r="E167" s="220" t="s">
        <v>351</v>
      </c>
      <c r="F167" s="221" t="s">
        <v>352</v>
      </c>
      <c r="G167" s="222" t="s">
        <v>149</v>
      </c>
      <c r="H167" s="223">
        <v>2.8999999999999999</v>
      </c>
      <c r="I167" s="224"/>
      <c r="J167" s="225">
        <f>ROUND(I167*H167,2)</f>
        <v>0</v>
      </c>
      <c r="K167" s="221" t="s">
        <v>161</v>
      </c>
      <c r="L167" s="70"/>
      <c r="M167" s="226" t="s">
        <v>22</v>
      </c>
      <c r="N167" s="227" t="s">
        <v>44</v>
      </c>
      <c r="O167" s="45"/>
      <c r="P167" s="228">
        <f>O167*H167</f>
        <v>0</v>
      </c>
      <c r="Q167" s="228">
        <v>1.0000000000000001E-05</v>
      </c>
      <c r="R167" s="228">
        <f>Q167*H167</f>
        <v>2.9E-05</v>
      </c>
      <c r="S167" s="228">
        <v>0</v>
      </c>
      <c r="T167" s="229">
        <f>S167*H167</f>
        <v>0</v>
      </c>
      <c r="AR167" s="22" t="s">
        <v>150</v>
      </c>
      <c r="AT167" s="22" t="s">
        <v>146</v>
      </c>
      <c r="AU167" s="22" t="s">
        <v>82</v>
      </c>
      <c r="AY167" s="22" t="s">
        <v>144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150</v>
      </c>
      <c r="BM167" s="22" t="s">
        <v>1028</v>
      </c>
    </row>
    <row r="168" s="11" customFormat="1">
      <c r="B168" s="231"/>
      <c r="C168" s="232"/>
      <c r="D168" s="233" t="s">
        <v>163</v>
      </c>
      <c r="E168" s="234" t="s">
        <v>22</v>
      </c>
      <c r="F168" s="235" t="s">
        <v>1029</v>
      </c>
      <c r="G168" s="232"/>
      <c r="H168" s="236">
        <v>2.8999999999999999</v>
      </c>
      <c r="I168" s="237"/>
      <c r="J168" s="232"/>
      <c r="K168" s="232"/>
      <c r="L168" s="238"/>
      <c r="M168" s="239"/>
      <c r="N168" s="240"/>
      <c r="O168" s="240"/>
      <c r="P168" s="240"/>
      <c r="Q168" s="240"/>
      <c r="R168" s="240"/>
      <c r="S168" s="240"/>
      <c r="T168" s="241"/>
      <c r="AT168" s="242" t="s">
        <v>163</v>
      </c>
      <c r="AU168" s="242" t="s">
        <v>82</v>
      </c>
      <c r="AV168" s="11" t="s">
        <v>82</v>
      </c>
      <c r="AW168" s="11" t="s">
        <v>37</v>
      </c>
      <c r="AX168" s="11" t="s">
        <v>24</v>
      </c>
      <c r="AY168" s="242" t="s">
        <v>144</v>
      </c>
    </row>
    <row r="169" s="1" customFormat="1" ht="16.5" customHeight="1">
      <c r="B169" s="44"/>
      <c r="C169" s="254" t="s">
        <v>289</v>
      </c>
      <c r="D169" s="254" t="s">
        <v>206</v>
      </c>
      <c r="E169" s="255" t="s">
        <v>758</v>
      </c>
      <c r="F169" s="256" t="s">
        <v>759</v>
      </c>
      <c r="G169" s="257" t="s">
        <v>209</v>
      </c>
      <c r="H169" s="258">
        <v>3</v>
      </c>
      <c r="I169" s="259"/>
      <c r="J169" s="260">
        <f>ROUND(I169*H169,2)</f>
        <v>0</v>
      </c>
      <c r="K169" s="256" t="s">
        <v>161</v>
      </c>
      <c r="L169" s="261"/>
      <c r="M169" s="262" t="s">
        <v>22</v>
      </c>
      <c r="N169" s="263" t="s">
        <v>44</v>
      </c>
      <c r="O169" s="45"/>
      <c r="P169" s="228">
        <f>O169*H169</f>
        <v>0</v>
      </c>
      <c r="Q169" s="228">
        <v>0.0025000000000000001</v>
      </c>
      <c r="R169" s="228">
        <f>Q169*H169</f>
        <v>0.0074999999999999997</v>
      </c>
      <c r="S169" s="228">
        <v>0</v>
      </c>
      <c r="T169" s="229">
        <f>S169*H169</f>
        <v>0</v>
      </c>
      <c r="AR169" s="22" t="s">
        <v>210</v>
      </c>
      <c r="AT169" s="22" t="s">
        <v>206</v>
      </c>
      <c r="AU169" s="22" t="s">
        <v>82</v>
      </c>
      <c r="AY169" s="22" t="s">
        <v>144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22" t="s">
        <v>24</v>
      </c>
      <c r="BK169" s="230">
        <f>ROUND(I169*H169,2)</f>
        <v>0</v>
      </c>
      <c r="BL169" s="22" t="s">
        <v>150</v>
      </c>
      <c r="BM169" s="22" t="s">
        <v>1030</v>
      </c>
    </row>
    <row r="170" s="1" customFormat="1" ht="25.5" customHeight="1">
      <c r="B170" s="44"/>
      <c r="C170" s="219" t="s">
        <v>387</v>
      </c>
      <c r="D170" s="219" t="s">
        <v>146</v>
      </c>
      <c r="E170" s="220" t="s">
        <v>359</v>
      </c>
      <c r="F170" s="221" t="s">
        <v>360</v>
      </c>
      <c r="G170" s="222" t="s">
        <v>149</v>
      </c>
      <c r="H170" s="223">
        <v>3.5</v>
      </c>
      <c r="I170" s="224"/>
      <c r="J170" s="225">
        <f>ROUND(I170*H170,2)</f>
        <v>0</v>
      </c>
      <c r="K170" s="221" t="s">
        <v>156</v>
      </c>
      <c r="L170" s="70"/>
      <c r="M170" s="226" t="s">
        <v>22</v>
      </c>
      <c r="N170" s="227" t="s">
        <v>44</v>
      </c>
      <c r="O170" s="45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AR170" s="22" t="s">
        <v>150</v>
      </c>
      <c r="AT170" s="22" t="s">
        <v>146</v>
      </c>
      <c r="AU170" s="22" t="s">
        <v>82</v>
      </c>
      <c r="AY170" s="22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150</v>
      </c>
      <c r="BM170" s="22" t="s">
        <v>361</v>
      </c>
    </row>
    <row r="171" s="11" customFormat="1">
      <c r="B171" s="231"/>
      <c r="C171" s="232"/>
      <c r="D171" s="233" t="s">
        <v>163</v>
      </c>
      <c r="E171" s="234" t="s">
        <v>22</v>
      </c>
      <c r="F171" s="235" t="s">
        <v>1031</v>
      </c>
      <c r="G171" s="232"/>
      <c r="H171" s="236">
        <v>3.5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144</v>
      </c>
    </row>
    <row r="172" s="1" customFormat="1" ht="38.25" customHeight="1">
      <c r="B172" s="44"/>
      <c r="C172" s="254" t="s">
        <v>391</v>
      </c>
      <c r="D172" s="254" t="s">
        <v>206</v>
      </c>
      <c r="E172" s="255" t="s">
        <v>364</v>
      </c>
      <c r="F172" s="256" t="s">
        <v>365</v>
      </c>
      <c r="G172" s="257" t="s">
        <v>209</v>
      </c>
      <c r="H172" s="258">
        <v>1</v>
      </c>
      <c r="I172" s="259"/>
      <c r="J172" s="260">
        <f>ROUND(I172*H172,2)</f>
        <v>0</v>
      </c>
      <c r="K172" s="256" t="s">
        <v>156</v>
      </c>
      <c r="L172" s="261"/>
      <c r="M172" s="262" t="s">
        <v>22</v>
      </c>
      <c r="N172" s="263" t="s">
        <v>44</v>
      </c>
      <c r="O172" s="45"/>
      <c r="P172" s="228">
        <f>O172*H172</f>
        <v>0</v>
      </c>
      <c r="Q172" s="228">
        <v>0.0028999999999999998</v>
      </c>
      <c r="R172" s="228">
        <f>Q172*H172</f>
        <v>0.0028999999999999998</v>
      </c>
      <c r="S172" s="228">
        <v>0</v>
      </c>
      <c r="T172" s="229">
        <f>S172*H172</f>
        <v>0</v>
      </c>
      <c r="AR172" s="22" t="s">
        <v>210</v>
      </c>
      <c r="AT172" s="22" t="s">
        <v>206</v>
      </c>
      <c r="AU172" s="22" t="s">
        <v>82</v>
      </c>
      <c r="AY172" s="22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24</v>
      </c>
      <c r="BK172" s="230">
        <f>ROUND(I172*H172,2)</f>
        <v>0</v>
      </c>
      <c r="BL172" s="22" t="s">
        <v>150</v>
      </c>
      <c r="BM172" s="22" t="s">
        <v>366</v>
      </c>
    </row>
    <row r="173" s="1" customFormat="1" ht="38.25" customHeight="1">
      <c r="B173" s="44"/>
      <c r="C173" s="254" t="s">
        <v>395</v>
      </c>
      <c r="D173" s="254" t="s">
        <v>206</v>
      </c>
      <c r="E173" s="255" t="s">
        <v>368</v>
      </c>
      <c r="F173" s="256" t="s">
        <v>369</v>
      </c>
      <c r="G173" s="257" t="s">
        <v>209</v>
      </c>
      <c r="H173" s="258">
        <v>1</v>
      </c>
      <c r="I173" s="259"/>
      <c r="J173" s="260">
        <f>ROUND(I173*H173,2)</f>
        <v>0</v>
      </c>
      <c r="K173" s="256" t="s">
        <v>156</v>
      </c>
      <c r="L173" s="261"/>
      <c r="M173" s="262" t="s">
        <v>22</v>
      </c>
      <c r="N173" s="263" t="s">
        <v>44</v>
      </c>
      <c r="O173" s="45"/>
      <c r="P173" s="228">
        <f>O173*H173</f>
        <v>0</v>
      </c>
      <c r="Q173" s="228">
        <v>0.0086999999999999994</v>
      </c>
      <c r="R173" s="228">
        <f>Q173*H173</f>
        <v>0.0086999999999999994</v>
      </c>
      <c r="S173" s="228">
        <v>0</v>
      </c>
      <c r="T173" s="229">
        <f>S173*H173</f>
        <v>0</v>
      </c>
      <c r="AR173" s="22" t="s">
        <v>210</v>
      </c>
      <c r="AT173" s="22" t="s">
        <v>206</v>
      </c>
      <c r="AU173" s="22" t="s">
        <v>82</v>
      </c>
      <c r="AY173" s="22" t="s">
        <v>144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22" t="s">
        <v>24</v>
      </c>
      <c r="BK173" s="230">
        <f>ROUND(I173*H173,2)</f>
        <v>0</v>
      </c>
      <c r="BL173" s="22" t="s">
        <v>150</v>
      </c>
      <c r="BM173" s="22" t="s">
        <v>370</v>
      </c>
    </row>
    <row r="174" s="1" customFormat="1" ht="38.25" customHeight="1">
      <c r="B174" s="44"/>
      <c r="C174" s="219" t="s">
        <v>399</v>
      </c>
      <c r="D174" s="219" t="s">
        <v>146</v>
      </c>
      <c r="E174" s="220" t="s">
        <v>372</v>
      </c>
      <c r="F174" s="221" t="s">
        <v>373</v>
      </c>
      <c r="G174" s="222" t="s">
        <v>209</v>
      </c>
      <c r="H174" s="223">
        <v>4</v>
      </c>
      <c r="I174" s="224"/>
      <c r="J174" s="225">
        <f>ROUND(I174*H174,2)</f>
        <v>0</v>
      </c>
      <c r="K174" s="221" t="s">
        <v>156</v>
      </c>
      <c r="L174" s="70"/>
      <c r="M174" s="226" t="s">
        <v>22</v>
      </c>
      <c r="N174" s="227" t="s">
        <v>44</v>
      </c>
      <c r="O174" s="45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AR174" s="22" t="s">
        <v>150</v>
      </c>
      <c r="AT174" s="22" t="s">
        <v>146</v>
      </c>
      <c r="AU174" s="22" t="s">
        <v>82</v>
      </c>
      <c r="AY174" s="22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150</v>
      </c>
      <c r="BM174" s="22" t="s">
        <v>374</v>
      </c>
    </row>
    <row r="175" s="11" customFormat="1">
      <c r="B175" s="231"/>
      <c r="C175" s="232"/>
      <c r="D175" s="233" t="s">
        <v>163</v>
      </c>
      <c r="E175" s="234" t="s">
        <v>22</v>
      </c>
      <c r="F175" s="235" t="s">
        <v>1032</v>
      </c>
      <c r="G175" s="232"/>
      <c r="H175" s="236">
        <v>4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163</v>
      </c>
      <c r="AU175" s="242" t="s">
        <v>82</v>
      </c>
      <c r="AV175" s="11" t="s">
        <v>82</v>
      </c>
      <c r="AW175" s="11" t="s">
        <v>37</v>
      </c>
      <c r="AX175" s="11" t="s">
        <v>24</v>
      </c>
      <c r="AY175" s="242" t="s">
        <v>144</v>
      </c>
    </row>
    <row r="176" s="1" customFormat="1" ht="25.5" customHeight="1">
      <c r="B176" s="44"/>
      <c r="C176" s="254" t="s">
        <v>403</v>
      </c>
      <c r="D176" s="254" t="s">
        <v>206</v>
      </c>
      <c r="E176" s="255" t="s">
        <v>376</v>
      </c>
      <c r="F176" s="256" t="s">
        <v>377</v>
      </c>
      <c r="G176" s="257" t="s">
        <v>209</v>
      </c>
      <c r="H176" s="258">
        <v>4</v>
      </c>
      <c r="I176" s="259"/>
      <c r="J176" s="260">
        <f>ROUND(I176*H176,2)</f>
        <v>0</v>
      </c>
      <c r="K176" s="256" t="s">
        <v>156</v>
      </c>
      <c r="L176" s="261"/>
      <c r="M176" s="262" t="s">
        <v>22</v>
      </c>
      <c r="N176" s="263" t="s">
        <v>44</v>
      </c>
      <c r="O176" s="45"/>
      <c r="P176" s="228">
        <f>O176*H176</f>
        <v>0</v>
      </c>
      <c r="Q176" s="228">
        <v>0.00034000000000000002</v>
      </c>
      <c r="R176" s="228">
        <f>Q176*H176</f>
        <v>0.0013600000000000001</v>
      </c>
      <c r="S176" s="228">
        <v>0</v>
      </c>
      <c r="T176" s="229">
        <f>S176*H176</f>
        <v>0</v>
      </c>
      <c r="AR176" s="22" t="s">
        <v>210</v>
      </c>
      <c r="AT176" s="22" t="s">
        <v>206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1033</v>
      </c>
    </row>
    <row r="177" s="1" customFormat="1" ht="16.5" customHeight="1">
      <c r="B177" s="44"/>
      <c r="C177" s="219" t="s">
        <v>407</v>
      </c>
      <c r="D177" s="219" t="s">
        <v>146</v>
      </c>
      <c r="E177" s="220" t="s">
        <v>380</v>
      </c>
      <c r="F177" s="221" t="s">
        <v>381</v>
      </c>
      <c r="G177" s="222" t="s">
        <v>209</v>
      </c>
      <c r="H177" s="223">
        <v>1</v>
      </c>
      <c r="I177" s="224"/>
      <c r="J177" s="225">
        <f>ROUND(I177*H177,2)</f>
        <v>0</v>
      </c>
      <c r="K177" s="221" t="s">
        <v>156</v>
      </c>
      <c r="L177" s="70"/>
      <c r="M177" s="226" t="s">
        <v>22</v>
      </c>
      <c r="N177" s="227" t="s">
        <v>44</v>
      </c>
      <c r="O177" s="45"/>
      <c r="P177" s="228">
        <f>O177*H177</f>
        <v>0</v>
      </c>
      <c r="Q177" s="228">
        <v>0.34089999999999998</v>
      </c>
      <c r="R177" s="228">
        <f>Q177*H177</f>
        <v>0.34089999999999998</v>
      </c>
      <c r="S177" s="228">
        <v>0</v>
      </c>
      <c r="T177" s="229">
        <f>S177*H177</f>
        <v>0</v>
      </c>
      <c r="AR177" s="22" t="s">
        <v>150</v>
      </c>
      <c r="AT177" s="22" t="s">
        <v>146</v>
      </c>
      <c r="AU177" s="22" t="s">
        <v>82</v>
      </c>
      <c r="AY177" s="22" t="s">
        <v>144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22" t="s">
        <v>24</v>
      </c>
      <c r="BK177" s="230">
        <f>ROUND(I177*H177,2)</f>
        <v>0</v>
      </c>
      <c r="BL177" s="22" t="s">
        <v>150</v>
      </c>
      <c r="BM177" s="22" t="s">
        <v>382</v>
      </c>
    </row>
    <row r="178" s="1" customFormat="1" ht="25.5" customHeight="1">
      <c r="B178" s="44"/>
      <c r="C178" s="254" t="s">
        <v>411</v>
      </c>
      <c r="D178" s="254" t="s">
        <v>206</v>
      </c>
      <c r="E178" s="255" t="s">
        <v>384</v>
      </c>
      <c r="F178" s="256" t="s">
        <v>385</v>
      </c>
      <c r="G178" s="257" t="s">
        <v>209</v>
      </c>
      <c r="H178" s="258">
        <v>1</v>
      </c>
      <c r="I178" s="259"/>
      <c r="J178" s="260">
        <f>ROUND(I178*H178,2)</f>
        <v>0</v>
      </c>
      <c r="K178" s="256" t="s">
        <v>156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0.080000000000000002</v>
      </c>
      <c r="R178" s="228">
        <f>Q178*H178</f>
        <v>0.080000000000000002</v>
      </c>
      <c r="S178" s="228">
        <v>0</v>
      </c>
      <c r="T178" s="229">
        <f>S178*H178</f>
        <v>0</v>
      </c>
      <c r="AR178" s="22" t="s">
        <v>210</v>
      </c>
      <c r="AT178" s="22" t="s">
        <v>206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386</v>
      </c>
    </row>
    <row r="179" s="1" customFormat="1" ht="25.5" customHeight="1">
      <c r="B179" s="44"/>
      <c r="C179" s="254" t="s">
        <v>415</v>
      </c>
      <c r="D179" s="254" t="s">
        <v>206</v>
      </c>
      <c r="E179" s="255" t="s">
        <v>388</v>
      </c>
      <c r="F179" s="256" t="s">
        <v>389</v>
      </c>
      <c r="G179" s="257" t="s">
        <v>209</v>
      </c>
      <c r="H179" s="258">
        <v>1</v>
      </c>
      <c r="I179" s="259"/>
      <c r="J179" s="260">
        <f>ROUND(I179*H179,2)</f>
        <v>0</v>
      </c>
      <c r="K179" s="256" t="s">
        <v>156</v>
      </c>
      <c r="L179" s="261"/>
      <c r="M179" s="262" t="s">
        <v>22</v>
      </c>
      <c r="N179" s="263" t="s">
        <v>44</v>
      </c>
      <c r="O179" s="45"/>
      <c r="P179" s="228">
        <f>O179*H179</f>
        <v>0</v>
      </c>
      <c r="Q179" s="228">
        <v>0.071999999999999995</v>
      </c>
      <c r="R179" s="228">
        <f>Q179*H179</f>
        <v>0.071999999999999995</v>
      </c>
      <c r="S179" s="228">
        <v>0</v>
      </c>
      <c r="T179" s="229">
        <f>S179*H179</f>
        <v>0</v>
      </c>
      <c r="AR179" s="22" t="s">
        <v>210</v>
      </c>
      <c r="AT179" s="22" t="s">
        <v>206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390</v>
      </c>
    </row>
    <row r="180" s="1" customFormat="1" ht="25.5" customHeight="1">
      <c r="B180" s="44"/>
      <c r="C180" s="254" t="s">
        <v>419</v>
      </c>
      <c r="D180" s="254" t="s">
        <v>206</v>
      </c>
      <c r="E180" s="255" t="s">
        <v>392</v>
      </c>
      <c r="F180" s="256" t="s">
        <v>393</v>
      </c>
      <c r="G180" s="257" t="s">
        <v>209</v>
      </c>
      <c r="H180" s="258">
        <v>1</v>
      </c>
      <c r="I180" s="259"/>
      <c r="J180" s="260">
        <f>ROUND(I180*H180,2)</f>
        <v>0</v>
      </c>
      <c r="K180" s="256" t="s">
        <v>156</v>
      </c>
      <c r="L180" s="261"/>
      <c r="M180" s="262" t="s">
        <v>22</v>
      </c>
      <c r="N180" s="263" t="s">
        <v>44</v>
      </c>
      <c r="O180" s="45"/>
      <c r="P180" s="228">
        <f>O180*H180</f>
        <v>0</v>
      </c>
      <c r="Q180" s="228">
        <v>0.040000000000000001</v>
      </c>
      <c r="R180" s="228">
        <f>Q180*H180</f>
        <v>0.040000000000000001</v>
      </c>
      <c r="S180" s="228">
        <v>0</v>
      </c>
      <c r="T180" s="229">
        <f>S180*H180</f>
        <v>0</v>
      </c>
      <c r="AR180" s="22" t="s">
        <v>210</v>
      </c>
      <c r="AT180" s="22" t="s">
        <v>206</v>
      </c>
      <c r="AU180" s="22" t="s">
        <v>82</v>
      </c>
      <c r="AY180" s="22" t="s">
        <v>144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22" t="s">
        <v>24</v>
      </c>
      <c r="BK180" s="230">
        <f>ROUND(I180*H180,2)</f>
        <v>0</v>
      </c>
      <c r="BL180" s="22" t="s">
        <v>150</v>
      </c>
      <c r="BM180" s="22" t="s">
        <v>394</v>
      </c>
    </row>
    <row r="181" s="1" customFormat="1" ht="25.5" customHeight="1">
      <c r="B181" s="44"/>
      <c r="C181" s="254" t="s">
        <v>440</v>
      </c>
      <c r="D181" s="254" t="s">
        <v>206</v>
      </c>
      <c r="E181" s="255" t="s">
        <v>396</v>
      </c>
      <c r="F181" s="256" t="s">
        <v>397</v>
      </c>
      <c r="G181" s="257" t="s">
        <v>209</v>
      </c>
      <c r="H181" s="258">
        <v>1</v>
      </c>
      <c r="I181" s="259"/>
      <c r="J181" s="260">
        <f>ROUND(I181*H181,2)</f>
        <v>0</v>
      </c>
      <c r="K181" s="256" t="s">
        <v>156</v>
      </c>
      <c r="L181" s="261"/>
      <c r="M181" s="262" t="s">
        <v>22</v>
      </c>
      <c r="N181" s="263" t="s">
        <v>44</v>
      </c>
      <c r="O181" s="45"/>
      <c r="P181" s="228">
        <f>O181*H181</f>
        <v>0</v>
      </c>
      <c r="Q181" s="228">
        <v>0.027</v>
      </c>
      <c r="R181" s="228">
        <f>Q181*H181</f>
        <v>0.027</v>
      </c>
      <c r="S181" s="228">
        <v>0</v>
      </c>
      <c r="T181" s="229">
        <f>S181*H181</f>
        <v>0</v>
      </c>
      <c r="AR181" s="22" t="s">
        <v>210</v>
      </c>
      <c r="AT181" s="22" t="s">
        <v>206</v>
      </c>
      <c r="AU181" s="22" t="s">
        <v>82</v>
      </c>
      <c r="AY181" s="22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150</v>
      </c>
      <c r="BM181" s="22" t="s">
        <v>398</v>
      </c>
    </row>
    <row r="182" s="1" customFormat="1" ht="25.5" customHeight="1">
      <c r="B182" s="44"/>
      <c r="C182" s="254" t="s">
        <v>445</v>
      </c>
      <c r="D182" s="254" t="s">
        <v>206</v>
      </c>
      <c r="E182" s="255" t="s">
        <v>400</v>
      </c>
      <c r="F182" s="256" t="s">
        <v>401</v>
      </c>
      <c r="G182" s="257" t="s">
        <v>209</v>
      </c>
      <c r="H182" s="258">
        <v>1</v>
      </c>
      <c r="I182" s="259"/>
      <c r="J182" s="260">
        <f>ROUND(I182*H182,2)</f>
        <v>0</v>
      </c>
      <c r="K182" s="256" t="s">
        <v>156</v>
      </c>
      <c r="L182" s="261"/>
      <c r="M182" s="262" t="s">
        <v>22</v>
      </c>
      <c r="N182" s="263" t="s">
        <v>44</v>
      </c>
      <c r="O182" s="45"/>
      <c r="P182" s="228">
        <f>O182*H182</f>
        <v>0</v>
      </c>
      <c r="Q182" s="228">
        <v>0.058000000000000003</v>
      </c>
      <c r="R182" s="228">
        <f>Q182*H182</f>
        <v>0.058000000000000003</v>
      </c>
      <c r="S182" s="228">
        <v>0</v>
      </c>
      <c r="T182" s="229">
        <f>S182*H182</f>
        <v>0</v>
      </c>
      <c r="AR182" s="22" t="s">
        <v>210</v>
      </c>
      <c r="AT182" s="22" t="s">
        <v>206</v>
      </c>
      <c r="AU182" s="22" t="s">
        <v>82</v>
      </c>
      <c r="AY182" s="22" t="s">
        <v>144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22" t="s">
        <v>24</v>
      </c>
      <c r="BK182" s="230">
        <f>ROUND(I182*H182,2)</f>
        <v>0</v>
      </c>
      <c r="BL182" s="22" t="s">
        <v>150</v>
      </c>
      <c r="BM182" s="22" t="s">
        <v>402</v>
      </c>
    </row>
    <row r="183" s="1" customFormat="1" ht="25.5" customHeight="1">
      <c r="B183" s="44"/>
      <c r="C183" s="254" t="s">
        <v>450</v>
      </c>
      <c r="D183" s="254" t="s">
        <v>206</v>
      </c>
      <c r="E183" s="255" t="s">
        <v>404</v>
      </c>
      <c r="F183" s="256" t="s">
        <v>405</v>
      </c>
      <c r="G183" s="257" t="s">
        <v>209</v>
      </c>
      <c r="H183" s="258">
        <v>1</v>
      </c>
      <c r="I183" s="259"/>
      <c r="J183" s="260">
        <f>ROUND(I183*H183,2)</f>
        <v>0</v>
      </c>
      <c r="K183" s="256" t="s">
        <v>156</v>
      </c>
      <c r="L183" s="261"/>
      <c r="M183" s="262" t="s">
        <v>22</v>
      </c>
      <c r="N183" s="263" t="s">
        <v>44</v>
      </c>
      <c r="O183" s="45"/>
      <c r="P183" s="228">
        <f>O183*H183</f>
        <v>0</v>
      </c>
      <c r="Q183" s="228">
        <v>0.0040000000000000001</v>
      </c>
      <c r="R183" s="228">
        <f>Q183*H183</f>
        <v>0.0040000000000000001</v>
      </c>
      <c r="S183" s="228">
        <v>0</v>
      </c>
      <c r="T183" s="229">
        <f>S183*H183</f>
        <v>0</v>
      </c>
      <c r="AR183" s="22" t="s">
        <v>210</v>
      </c>
      <c r="AT183" s="22" t="s">
        <v>206</v>
      </c>
      <c r="AU183" s="22" t="s">
        <v>82</v>
      </c>
      <c r="AY183" s="22" t="s">
        <v>144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22" t="s">
        <v>24</v>
      </c>
      <c r="BK183" s="230">
        <f>ROUND(I183*H183,2)</f>
        <v>0</v>
      </c>
      <c r="BL183" s="22" t="s">
        <v>150</v>
      </c>
      <c r="BM183" s="22" t="s">
        <v>406</v>
      </c>
    </row>
    <row r="184" s="1" customFormat="1" ht="25.5" customHeight="1">
      <c r="B184" s="44"/>
      <c r="C184" s="254" t="s">
        <v>455</v>
      </c>
      <c r="D184" s="254" t="s">
        <v>206</v>
      </c>
      <c r="E184" s="255" t="s">
        <v>408</v>
      </c>
      <c r="F184" s="256" t="s">
        <v>409</v>
      </c>
      <c r="G184" s="257" t="s">
        <v>209</v>
      </c>
      <c r="H184" s="258">
        <v>1</v>
      </c>
      <c r="I184" s="259"/>
      <c r="J184" s="260">
        <f>ROUND(I184*H184,2)</f>
        <v>0</v>
      </c>
      <c r="K184" s="256" t="s">
        <v>156</v>
      </c>
      <c r="L184" s="261"/>
      <c r="M184" s="262" t="s">
        <v>22</v>
      </c>
      <c r="N184" s="263" t="s">
        <v>44</v>
      </c>
      <c r="O184" s="45"/>
      <c r="P184" s="228">
        <f>O184*H184</f>
        <v>0</v>
      </c>
      <c r="Q184" s="228">
        <v>0.059999999999999998</v>
      </c>
      <c r="R184" s="228">
        <f>Q184*H184</f>
        <v>0.059999999999999998</v>
      </c>
      <c r="S184" s="228">
        <v>0</v>
      </c>
      <c r="T184" s="229">
        <f>S184*H184</f>
        <v>0</v>
      </c>
      <c r="AR184" s="22" t="s">
        <v>210</v>
      </c>
      <c r="AT184" s="22" t="s">
        <v>206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410</v>
      </c>
    </row>
    <row r="185" s="1" customFormat="1" ht="25.5" customHeight="1">
      <c r="B185" s="44"/>
      <c r="C185" s="219" t="s">
        <v>465</v>
      </c>
      <c r="D185" s="219" t="s">
        <v>146</v>
      </c>
      <c r="E185" s="220" t="s">
        <v>420</v>
      </c>
      <c r="F185" s="221" t="s">
        <v>421</v>
      </c>
      <c r="G185" s="222" t="s">
        <v>209</v>
      </c>
      <c r="H185" s="223">
        <v>4</v>
      </c>
      <c r="I185" s="224"/>
      <c r="J185" s="225">
        <f>ROUND(I185*H185,2)</f>
        <v>0</v>
      </c>
      <c r="K185" s="221" t="s">
        <v>156</v>
      </c>
      <c r="L185" s="70"/>
      <c r="M185" s="226" t="s">
        <v>22</v>
      </c>
      <c r="N185" s="227" t="s">
        <v>44</v>
      </c>
      <c r="O185" s="45"/>
      <c r="P185" s="228">
        <f>O185*H185</f>
        <v>0</v>
      </c>
      <c r="Q185" s="228">
        <v>0.0093600000000000003</v>
      </c>
      <c r="R185" s="228">
        <f>Q185*H185</f>
        <v>0.037440000000000001</v>
      </c>
      <c r="S185" s="228">
        <v>0</v>
      </c>
      <c r="T185" s="229">
        <f>S185*H185</f>
        <v>0</v>
      </c>
      <c r="AR185" s="22" t="s">
        <v>150</v>
      </c>
      <c r="AT185" s="22" t="s">
        <v>146</v>
      </c>
      <c r="AU185" s="22" t="s">
        <v>82</v>
      </c>
      <c r="AY185" s="22" t="s">
        <v>144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22" t="s">
        <v>24</v>
      </c>
      <c r="BK185" s="230">
        <f>ROUND(I185*H185,2)</f>
        <v>0</v>
      </c>
      <c r="BL185" s="22" t="s">
        <v>150</v>
      </c>
      <c r="BM185" s="22" t="s">
        <v>422</v>
      </c>
    </row>
    <row r="186" s="1" customFormat="1" ht="16.5" customHeight="1">
      <c r="B186" s="44"/>
      <c r="C186" s="219" t="s">
        <v>1034</v>
      </c>
      <c r="D186" s="219" t="s">
        <v>146</v>
      </c>
      <c r="E186" s="220" t="s">
        <v>764</v>
      </c>
      <c r="F186" s="221" t="s">
        <v>765</v>
      </c>
      <c r="G186" s="222" t="s">
        <v>209</v>
      </c>
      <c r="H186" s="223">
        <v>1</v>
      </c>
      <c r="I186" s="224"/>
      <c r="J186" s="225">
        <f>ROUND(I186*H186,2)</f>
        <v>0</v>
      </c>
      <c r="K186" s="221" t="s">
        <v>161</v>
      </c>
      <c r="L186" s="70"/>
      <c r="M186" s="226" t="s">
        <v>22</v>
      </c>
      <c r="N186" s="227" t="s">
        <v>44</v>
      </c>
      <c r="O186" s="45"/>
      <c r="P186" s="228">
        <f>O186*H186</f>
        <v>0</v>
      </c>
      <c r="Q186" s="228">
        <v>0.42368</v>
      </c>
      <c r="R186" s="228">
        <f>Q186*H186</f>
        <v>0.42368</v>
      </c>
      <c r="S186" s="228">
        <v>0</v>
      </c>
      <c r="T186" s="229">
        <f>S186*H186</f>
        <v>0</v>
      </c>
      <c r="AR186" s="22" t="s">
        <v>150</v>
      </c>
      <c r="AT186" s="22" t="s">
        <v>146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1035</v>
      </c>
    </row>
    <row r="187" s="10" customFormat="1" ht="29.88" customHeight="1">
      <c r="B187" s="203"/>
      <c r="C187" s="204"/>
      <c r="D187" s="205" t="s">
        <v>72</v>
      </c>
      <c r="E187" s="217" t="s">
        <v>184</v>
      </c>
      <c r="F187" s="217" t="s">
        <v>435</v>
      </c>
      <c r="G187" s="204"/>
      <c r="H187" s="204"/>
      <c r="I187" s="207"/>
      <c r="J187" s="218">
        <f>BK187</f>
        <v>0</v>
      </c>
      <c r="K187" s="204"/>
      <c r="L187" s="209"/>
      <c r="M187" s="210"/>
      <c r="N187" s="211"/>
      <c r="O187" s="211"/>
      <c r="P187" s="212">
        <f>SUM(P188:P220)</f>
        <v>0</v>
      </c>
      <c r="Q187" s="211"/>
      <c r="R187" s="212">
        <f>SUM(R188:R220)</f>
        <v>31.305938999999999</v>
      </c>
      <c r="S187" s="211"/>
      <c r="T187" s="213">
        <f>SUM(T188:T220)</f>
        <v>0.161</v>
      </c>
      <c r="AR187" s="214" t="s">
        <v>24</v>
      </c>
      <c r="AT187" s="215" t="s">
        <v>72</v>
      </c>
      <c r="AU187" s="215" t="s">
        <v>24</v>
      </c>
      <c r="AY187" s="214" t="s">
        <v>144</v>
      </c>
      <c r="BK187" s="216">
        <f>SUM(BK188:BK220)</f>
        <v>0</v>
      </c>
    </row>
    <row r="188" s="1" customFormat="1" ht="16.5" customHeight="1">
      <c r="B188" s="44"/>
      <c r="C188" s="219" t="s">
        <v>650</v>
      </c>
      <c r="D188" s="219" t="s">
        <v>146</v>
      </c>
      <c r="E188" s="220" t="s">
        <v>1036</v>
      </c>
      <c r="F188" s="221" t="s">
        <v>1037</v>
      </c>
      <c r="G188" s="222" t="s">
        <v>149</v>
      </c>
      <c r="H188" s="223">
        <v>13.300000000000001</v>
      </c>
      <c r="I188" s="224"/>
      <c r="J188" s="225">
        <f>ROUND(I188*H188,2)</f>
        <v>0</v>
      </c>
      <c r="K188" s="221" t="s">
        <v>161</v>
      </c>
      <c r="L188" s="70"/>
      <c r="M188" s="226" t="s">
        <v>22</v>
      </c>
      <c r="N188" s="227" t="s">
        <v>44</v>
      </c>
      <c r="O188" s="45"/>
      <c r="P188" s="228">
        <f>O188*H188</f>
        <v>0</v>
      </c>
      <c r="Q188" s="228">
        <v>0.040079999999999998</v>
      </c>
      <c r="R188" s="228">
        <f>Q188*H188</f>
        <v>0.53306399999999998</v>
      </c>
      <c r="S188" s="228">
        <v>0</v>
      </c>
      <c r="T188" s="229">
        <f>S188*H188</f>
        <v>0</v>
      </c>
      <c r="AR188" s="22" t="s">
        <v>150</v>
      </c>
      <c r="AT188" s="22" t="s">
        <v>146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1038</v>
      </c>
    </row>
    <row r="189" s="1" customFormat="1" ht="16.5" customHeight="1">
      <c r="B189" s="44"/>
      <c r="C189" s="254" t="s">
        <v>648</v>
      </c>
      <c r="D189" s="254" t="s">
        <v>206</v>
      </c>
      <c r="E189" s="255" t="s">
        <v>1039</v>
      </c>
      <c r="F189" s="256" t="s">
        <v>1040</v>
      </c>
      <c r="G189" s="257" t="s">
        <v>1041</v>
      </c>
      <c r="H189" s="258">
        <v>123.15000000000001</v>
      </c>
      <c r="I189" s="259"/>
      <c r="J189" s="260">
        <f>ROUND(I189*H189,2)</f>
        <v>0</v>
      </c>
      <c r="K189" s="256" t="s">
        <v>22</v>
      </c>
      <c r="L189" s="261"/>
      <c r="M189" s="262" t="s">
        <v>22</v>
      </c>
      <c r="N189" s="263" t="s">
        <v>44</v>
      </c>
      <c r="O189" s="45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AR189" s="22" t="s">
        <v>210</v>
      </c>
      <c r="AT189" s="22" t="s">
        <v>206</v>
      </c>
      <c r="AU189" s="22" t="s">
        <v>82</v>
      </c>
      <c r="AY189" s="22" t="s">
        <v>144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22" t="s">
        <v>24</v>
      </c>
      <c r="BK189" s="230">
        <f>ROUND(I189*H189,2)</f>
        <v>0</v>
      </c>
      <c r="BL189" s="22" t="s">
        <v>150</v>
      </c>
      <c r="BM189" s="22" t="s">
        <v>1042</v>
      </c>
    </row>
    <row r="190" s="1" customFormat="1" ht="16.5" customHeight="1">
      <c r="B190" s="44"/>
      <c r="C190" s="254" t="s">
        <v>1043</v>
      </c>
      <c r="D190" s="254" t="s">
        <v>206</v>
      </c>
      <c r="E190" s="255" t="s">
        <v>1044</v>
      </c>
      <c r="F190" s="256" t="s">
        <v>1045</v>
      </c>
      <c r="G190" s="257" t="s">
        <v>192</v>
      </c>
      <c r="H190" s="258">
        <v>0.51200000000000001</v>
      </c>
      <c r="I190" s="259"/>
      <c r="J190" s="260">
        <f>ROUND(I190*H190,2)</f>
        <v>0</v>
      </c>
      <c r="K190" s="256" t="s">
        <v>22</v>
      </c>
      <c r="L190" s="261"/>
      <c r="M190" s="262" t="s">
        <v>22</v>
      </c>
      <c r="N190" s="263" t="s">
        <v>44</v>
      </c>
      <c r="O190" s="4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AR190" s="22" t="s">
        <v>210</v>
      </c>
      <c r="AT190" s="22" t="s">
        <v>206</v>
      </c>
      <c r="AU190" s="22" t="s">
        <v>82</v>
      </c>
      <c r="AY190" s="22" t="s">
        <v>144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150</v>
      </c>
      <c r="BM190" s="22" t="s">
        <v>1046</v>
      </c>
    </row>
    <row r="191" s="1" customFormat="1" ht="25.5" customHeight="1">
      <c r="B191" s="44"/>
      <c r="C191" s="219" t="s">
        <v>478</v>
      </c>
      <c r="D191" s="219" t="s">
        <v>146</v>
      </c>
      <c r="E191" s="220" t="s">
        <v>437</v>
      </c>
      <c r="F191" s="221" t="s">
        <v>438</v>
      </c>
      <c r="G191" s="222" t="s">
        <v>149</v>
      </c>
      <c r="H191" s="223">
        <v>9</v>
      </c>
      <c r="I191" s="224"/>
      <c r="J191" s="225">
        <f>ROUND(I191*H191,2)</f>
        <v>0</v>
      </c>
      <c r="K191" s="221" t="s">
        <v>156</v>
      </c>
      <c r="L191" s="70"/>
      <c r="M191" s="226" t="s">
        <v>22</v>
      </c>
      <c r="N191" s="227" t="s">
        <v>44</v>
      </c>
      <c r="O191" s="45"/>
      <c r="P191" s="228">
        <f>O191*H191</f>
        <v>0</v>
      </c>
      <c r="Q191" s="228">
        <v>0.00013999999999999999</v>
      </c>
      <c r="R191" s="228">
        <f>Q191*H191</f>
        <v>0.0012599999999999998</v>
      </c>
      <c r="S191" s="228">
        <v>0</v>
      </c>
      <c r="T191" s="229">
        <f>S191*H191</f>
        <v>0</v>
      </c>
      <c r="AR191" s="22" t="s">
        <v>150</v>
      </c>
      <c r="AT191" s="22" t="s">
        <v>146</v>
      </c>
      <c r="AU191" s="22" t="s">
        <v>82</v>
      </c>
      <c r="AY191" s="22" t="s">
        <v>144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22" t="s">
        <v>24</v>
      </c>
      <c r="BK191" s="230">
        <f>ROUND(I191*H191,2)</f>
        <v>0</v>
      </c>
      <c r="BL191" s="22" t="s">
        <v>150</v>
      </c>
      <c r="BM191" s="22" t="s">
        <v>1047</v>
      </c>
    </row>
    <row r="192" s="11" customFormat="1">
      <c r="B192" s="231"/>
      <c r="C192" s="232"/>
      <c r="D192" s="233" t="s">
        <v>163</v>
      </c>
      <c r="E192" s="234" t="s">
        <v>22</v>
      </c>
      <c r="F192" s="235" t="s">
        <v>1048</v>
      </c>
      <c r="G192" s="232"/>
      <c r="H192" s="236">
        <v>9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AT192" s="242" t="s">
        <v>163</v>
      </c>
      <c r="AU192" s="242" t="s">
        <v>82</v>
      </c>
      <c r="AV192" s="11" t="s">
        <v>82</v>
      </c>
      <c r="AW192" s="11" t="s">
        <v>37</v>
      </c>
      <c r="AX192" s="11" t="s">
        <v>24</v>
      </c>
      <c r="AY192" s="242" t="s">
        <v>144</v>
      </c>
    </row>
    <row r="193" s="1" customFormat="1" ht="38.25" customHeight="1">
      <c r="B193" s="44"/>
      <c r="C193" s="219" t="s">
        <v>798</v>
      </c>
      <c r="D193" s="219" t="s">
        <v>146</v>
      </c>
      <c r="E193" s="220" t="s">
        <v>441</v>
      </c>
      <c r="F193" s="221" t="s">
        <v>442</v>
      </c>
      <c r="G193" s="222" t="s">
        <v>149</v>
      </c>
      <c r="H193" s="223">
        <v>54.799999999999997</v>
      </c>
      <c r="I193" s="224"/>
      <c r="J193" s="225">
        <f>ROUND(I193*H193,2)</f>
        <v>0</v>
      </c>
      <c r="K193" s="221" t="s">
        <v>156</v>
      </c>
      <c r="L193" s="70"/>
      <c r="M193" s="226" t="s">
        <v>22</v>
      </c>
      <c r="N193" s="227" t="s">
        <v>44</v>
      </c>
      <c r="O193" s="45"/>
      <c r="P193" s="228">
        <f>O193*H193</f>
        <v>0</v>
      </c>
      <c r="Q193" s="228">
        <v>0.15540000000000001</v>
      </c>
      <c r="R193" s="228">
        <f>Q193*H193</f>
        <v>8.5159199999999995</v>
      </c>
      <c r="S193" s="228">
        <v>0</v>
      </c>
      <c r="T193" s="229">
        <f>S193*H193</f>
        <v>0</v>
      </c>
      <c r="AR193" s="22" t="s">
        <v>150</v>
      </c>
      <c r="AT193" s="22" t="s">
        <v>146</v>
      </c>
      <c r="AU193" s="22" t="s">
        <v>82</v>
      </c>
      <c r="AY193" s="22" t="s">
        <v>144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22" t="s">
        <v>24</v>
      </c>
      <c r="BK193" s="230">
        <f>ROUND(I193*H193,2)</f>
        <v>0</v>
      </c>
      <c r="BL193" s="22" t="s">
        <v>150</v>
      </c>
      <c r="BM193" s="22" t="s">
        <v>443</v>
      </c>
    </row>
    <row r="194" s="11" customFormat="1">
      <c r="B194" s="231"/>
      <c r="C194" s="232"/>
      <c r="D194" s="233" t="s">
        <v>163</v>
      </c>
      <c r="E194" s="234" t="s">
        <v>22</v>
      </c>
      <c r="F194" s="235" t="s">
        <v>1049</v>
      </c>
      <c r="G194" s="232"/>
      <c r="H194" s="236">
        <v>54.799999999999997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AT194" s="242" t="s">
        <v>163</v>
      </c>
      <c r="AU194" s="242" t="s">
        <v>82</v>
      </c>
      <c r="AV194" s="11" t="s">
        <v>82</v>
      </c>
      <c r="AW194" s="11" t="s">
        <v>37</v>
      </c>
      <c r="AX194" s="11" t="s">
        <v>24</v>
      </c>
      <c r="AY194" s="242" t="s">
        <v>144</v>
      </c>
    </row>
    <row r="195" s="1" customFormat="1" ht="25.5" customHeight="1">
      <c r="B195" s="44"/>
      <c r="C195" s="254" t="s">
        <v>495</v>
      </c>
      <c r="D195" s="254" t="s">
        <v>206</v>
      </c>
      <c r="E195" s="255" t="s">
        <v>446</v>
      </c>
      <c r="F195" s="256" t="s">
        <v>447</v>
      </c>
      <c r="G195" s="257" t="s">
        <v>209</v>
      </c>
      <c r="H195" s="258">
        <v>8.9000000000000004</v>
      </c>
      <c r="I195" s="259"/>
      <c r="J195" s="260">
        <f>ROUND(I195*H195,2)</f>
        <v>0</v>
      </c>
      <c r="K195" s="256" t="s">
        <v>156</v>
      </c>
      <c r="L195" s="261"/>
      <c r="M195" s="262" t="s">
        <v>22</v>
      </c>
      <c r="N195" s="263" t="s">
        <v>44</v>
      </c>
      <c r="O195" s="45"/>
      <c r="P195" s="228">
        <f>O195*H195</f>
        <v>0</v>
      </c>
      <c r="Q195" s="228">
        <v>0.063</v>
      </c>
      <c r="R195" s="228">
        <f>Q195*H195</f>
        <v>0.56069999999999998</v>
      </c>
      <c r="S195" s="228">
        <v>0</v>
      </c>
      <c r="T195" s="229">
        <f>S195*H195</f>
        <v>0</v>
      </c>
      <c r="AR195" s="22" t="s">
        <v>210</v>
      </c>
      <c r="AT195" s="22" t="s">
        <v>206</v>
      </c>
      <c r="AU195" s="22" t="s">
        <v>82</v>
      </c>
      <c r="AY195" s="22" t="s">
        <v>144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22" t="s">
        <v>24</v>
      </c>
      <c r="BK195" s="230">
        <f>ROUND(I195*H195,2)</f>
        <v>0</v>
      </c>
      <c r="BL195" s="22" t="s">
        <v>150</v>
      </c>
      <c r="BM195" s="22" t="s">
        <v>448</v>
      </c>
    </row>
    <row r="196" s="11" customFormat="1">
      <c r="B196" s="231"/>
      <c r="C196" s="232"/>
      <c r="D196" s="233" t="s">
        <v>163</v>
      </c>
      <c r="E196" s="234" t="s">
        <v>22</v>
      </c>
      <c r="F196" s="235" t="s">
        <v>1050</v>
      </c>
      <c r="G196" s="232"/>
      <c r="H196" s="236">
        <v>8.9000000000000004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AT196" s="242" t="s">
        <v>163</v>
      </c>
      <c r="AU196" s="242" t="s">
        <v>82</v>
      </c>
      <c r="AV196" s="11" t="s">
        <v>82</v>
      </c>
      <c r="AW196" s="11" t="s">
        <v>37</v>
      </c>
      <c r="AX196" s="11" t="s">
        <v>24</v>
      </c>
      <c r="AY196" s="242" t="s">
        <v>144</v>
      </c>
    </row>
    <row r="197" s="1" customFormat="1" ht="25.5" customHeight="1">
      <c r="B197" s="44"/>
      <c r="C197" s="254" t="s">
        <v>499</v>
      </c>
      <c r="D197" s="254" t="s">
        <v>206</v>
      </c>
      <c r="E197" s="255" t="s">
        <v>451</v>
      </c>
      <c r="F197" s="256" t="s">
        <v>452</v>
      </c>
      <c r="G197" s="257" t="s">
        <v>209</v>
      </c>
      <c r="H197" s="258">
        <v>3</v>
      </c>
      <c r="I197" s="259"/>
      <c r="J197" s="260">
        <f>ROUND(I197*H197,2)</f>
        <v>0</v>
      </c>
      <c r="K197" s="256" t="s">
        <v>156</v>
      </c>
      <c r="L197" s="261"/>
      <c r="M197" s="262" t="s">
        <v>22</v>
      </c>
      <c r="N197" s="263" t="s">
        <v>44</v>
      </c>
      <c r="O197" s="45"/>
      <c r="P197" s="228">
        <f>O197*H197</f>
        <v>0</v>
      </c>
      <c r="Q197" s="228">
        <v>0.071999999999999995</v>
      </c>
      <c r="R197" s="228">
        <f>Q197*H197</f>
        <v>0.21599999999999997</v>
      </c>
      <c r="S197" s="228">
        <v>0</v>
      </c>
      <c r="T197" s="229">
        <f>S197*H197</f>
        <v>0</v>
      </c>
      <c r="AR197" s="22" t="s">
        <v>210</v>
      </c>
      <c r="AT197" s="22" t="s">
        <v>206</v>
      </c>
      <c r="AU197" s="22" t="s">
        <v>82</v>
      </c>
      <c r="AY197" s="22" t="s">
        <v>144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22" t="s">
        <v>24</v>
      </c>
      <c r="BK197" s="230">
        <f>ROUND(I197*H197,2)</f>
        <v>0</v>
      </c>
      <c r="BL197" s="22" t="s">
        <v>150</v>
      </c>
      <c r="BM197" s="22" t="s">
        <v>453</v>
      </c>
    </row>
    <row r="198" s="11" customFormat="1">
      <c r="B198" s="231"/>
      <c r="C198" s="232"/>
      <c r="D198" s="233" t="s">
        <v>163</v>
      </c>
      <c r="E198" s="234" t="s">
        <v>22</v>
      </c>
      <c r="F198" s="235" t="s">
        <v>1051</v>
      </c>
      <c r="G198" s="232"/>
      <c r="H198" s="236">
        <v>3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AT198" s="242" t="s">
        <v>163</v>
      </c>
      <c r="AU198" s="242" t="s">
        <v>82</v>
      </c>
      <c r="AV198" s="11" t="s">
        <v>82</v>
      </c>
      <c r="AW198" s="11" t="s">
        <v>37</v>
      </c>
      <c r="AX198" s="11" t="s">
        <v>24</v>
      </c>
      <c r="AY198" s="242" t="s">
        <v>144</v>
      </c>
    </row>
    <row r="199" s="1" customFormat="1" ht="25.5" customHeight="1">
      <c r="B199" s="44"/>
      <c r="C199" s="254" t="s">
        <v>503</v>
      </c>
      <c r="D199" s="254" t="s">
        <v>206</v>
      </c>
      <c r="E199" s="255" t="s">
        <v>456</v>
      </c>
      <c r="F199" s="256" t="s">
        <v>457</v>
      </c>
      <c r="G199" s="257" t="s">
        <v>209</v>
      </c>
      <c r="H199" s="258">
        <v>42.899999999999999</v>
      </c>
      <c r="I199" s="259"/>
      <c r="J199" s="260">
        <f>ROUND(I199*H199,2)</f>
        <v>0</v>
      </c>
      <c r="K199" s="256" t="s">
        <v>156</v>
      </c>
      <c r="L199" s="261"/>
      <c r="M199" s="262" t="s">
        <v>22</v>
      </c>
      <c r="N199" s="263" t="s">
        <v>44</v>
      </c>
      <c r="O199" s="45"/>
      <c r="P199" s="228">
        <f>O199*H199</f>
        <v>0</v>
      </c>
      <c r="Q199" s="228">
        <v>0.085999999999999993</v>
      </c>
      <c r="R199" s="228">
        <f>Q199*H199</f>
        <v>3.6893999999999996</v>
      </c>
      <c r="S199" s="228">
        <v>0</v>
      </c>
      <c r="T199" s="229">
        <f>S199*H199</f>
        <v>0</v>
      </c>
      <c r="AR199" s="22" t="s">
        <v>210</v>
      </c>
      <c r="AT199" s="22" t="s">
        <v>206</v>
      </c>
      <c r="AU199" s="22" t="s">
        <v>82</v>
      </c>
      <c r="AY199" s="22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150</v>
      </c>
      <c r="BM199" s="22" t="s">
        <v>458</v>
      </c>
    </row>
    <row r="200" s="11" customFormat="1">
      <c r="B200" s="231"/>
      <c r="C200" s="232"/>
      <c r="D200" s="233" t="s">
        <v>163</v>
      </c>
      <c r="E200" s="234" t="s">
        <v>22</v>
      </c>
      <c r="F200" s="235" t="s">
        <v>1052</v>
      </c>
      <c r="G200" s="232"/>
      <c r="H200" s="236">
        <v>42.899999999999999</v>
      </c>
      <c r="I200" s="237"/>
      <c r="J200" s="232"/>
      <c r="K200" s="232"/>
      <c r="L200" s="238"/>
      <c r="M200" s="239"/>
      <c r="N200" s="240"/>
      <c r="O200" s="240"/>
      <c r="P200" s="240"/>
      <c r="Q200" s="240"/>
      <c r="R200" s="240"/>
      <c r="S200" s="240"/>
      <c r="T200" s="241"/>
      <c r="AT200" s="242" t="s">
        <v>163</v>
      </c>
      <c r="AU200" s="242" t="s">
        <v>82</v>
      </c>
      <c r="AV200" s="11" t="s">
        <v>82</v>
      </c>
      <c r="AW200" s="11" t="s">
        <v>37</v>
      </c>
      <c r="AX200" s="11" t="s">
        <v>24</v>
      </c>
      <c r="AY200" s="242" t="s">
        <v>144</v>
      </c>
    </row>
    <row r="201" s="1" customFormat="1" ht="38.25" customHeight="1">
      <c r="B201" s="44"/>
      <c r="C201" s="219" t="s">
        <v>707</v>
      </c>
      <c r="D201" s="219" t="s">
        <v>146</v>
      </c>
      <c r="E201" s="220" t="s">
        <v>461</v>
      </c>
      <c r="F201" s="221" t="s">
        <v>462</v>
      </c>
      <c r="G201" s="222" t="s">
        <v>149</v>
      </c>
      <c r="H201" s="223">
        <v>73.299999999999997</v>
      </c>
      <c r="I201" s="224"/>
      <c r="J201" s="225">
        <f>ROUND(I201*H201,2)</f>
        <v>0</v>
      </c>
      <c r="K201" s="221" t="s">
        <v>156</v>
      </c>
      <c r="L201" s="70"/>
      <c r="M201" s="226" t="s">
        <v>22</v>
      </c>
      <c r="N201" s="227" t="s">
        <v>44</v>
      </c>
      <c r="O201" s="45"/>
      <c r="P201" s="228">
        <f>O201*H201</f>
        <v>0</v>
      </c>
      <c r="Q201" s="228">
        <v>0.1295</v>
      </c>
      <c r="R201" s="228">
        <f>Q201*H201</f>
        <v>9.4923500000000001</v>
      </c>
      <c r="S201" s="228">
        <v>0</v>
      </c>
      <c r="T201" s="229">
        <f>S201*H201</f>
        <v>0</v>
      </c>
      <c r="AR201" s="22" t="s">
        <v>150</v>
      </c>
      <c r="AT201" s="22" t="s">
        <v>146</v>
      </c>
      <c r="AU201" s="22" t="s">
        <v>82</v>
      </c>
      <c r="AY201" s="22" t="s">
        <v>144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22" t="s">
        <v>24</v>
      </c>
      <c r="BK201" s="230">
        <f>ROUND(I201*H201,2)</f>
        <v>0</v>
      </c>
      <c r="BL201" s="22" t="s">
        <v>150</v>
      </c>
      <c r="BM201" s="22" t="s">
        <v>463</v>
      </c>
    </row>
    <row r="202" s="11" customFormat="1">
      <c r="B202" s="231"/>
      <c r="C202" s="232"/>
      <c r="D202" s="233" t="s">
        <v>163</v>
      </c>
      <c r="E202" s="234" t="s">
        <v>22</v>
      </c>
      <c r="F202" s="235" t="s">
        <v>1053</v>
      </c>
      <c r="G202" s="232"/>
      <c r="H202" s="236">
        <v>73.299999999999997</v>
      </c>
      <c r="I202" s="237"/>
      <c r="J202" s="232"/>
      <c r="K202" s="232"/>
      <c r="L202" s="238"/>
      <c r="M202" s="239"/>
      <c r="N202" s="240"/>
      <c r="O202" s="240"/>
      <c r="P202" s="240"/>
      <c r="Q202" s="240"/>
      <c r="R202" s="240"/>
      <c r="S202" s="240"/>
      <c r="T202" s="241"/>
      <c r="AT202" s="242" t="s">
        <v>163</v>
      </c>
      <c r="AU202" s="242" t="s">
        <v>82</v>
      </c>
      <c r="AV202" s="11" t="s">
        <v>82</v>
      </c>
      <c r="AW202" s="11" t="s">
        <v>37</v>
      </c>
      <c r="AX202" s="11" t="s">
        <v>24</v>
      </c>
      <c r="AY202" s="242" t="s">
        <v>144</v>
      </c>
    </row>
    <row r="203" s="1" customFormat="1" ht="38.25" customHeight="1">
      <c r="B203" s="44"/>
      <c r="C203" s="254" t="s">
        <v>710</v>
      </c>
      <c r="D203" s="254" t="s">
        <v>206</v>
      </c>
      <c r="E203" s="255" t="s">
        <v>466</v>
      </c>
      <c r="F203" s="256" t="s">
        <v>467</v>
      </c>
      <c r="G203" s="257" t="s">
        <v>209</v>
      </c>
      <c r="H203" s="258">
        <v>146.59999999999999</v>
      </c>
      <c r="I203" s="259"/>
      <c r="J203" s="260">
        <f>ROUND(I203*H203,2)</f>
        <v>0</v>
      </c>
      <c r="K203" s="256" t="s">
        <v>156</v>
      </c>
      <c r="L203" s="261"/>
      <c r="M203" s="262" t="s">
        <v>22</v>
      </c>
      <c r="N203" s="263" t="s">
        <v>44</v>
      </c>
      <c r="O203" s="45"/>
      <c r="P203" s="228">
        <f>O203*H203</f>
        <v>0</v>
      </c>
      <c r="Q203" s="228">
        <v>0.024</v>
      </c>
      <c r="R203" s="228">
        <f>Q203*H203</f>
        <v>3.5183999999999997</v>
      </c>
      <c r="S203" s="228">
        <v>0</v>
      </c>
      <c r="T203" s="229">
        <f>S203*H203</f>
        <v>0</v>
      </c>
      <c r="AR203" s="22" t="s">
        <v>210</v>
      </c>
      <c r="AT203" s="22" t="s">
        <v>206</v>
      </c>
      <c r="AU203" s="22" t="s">
        <v>82</v>
      </c>
      <c r="AY203" s="22" t="s">
        <v>144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22" t="s">
        <v>24</v>
      </c>
      <c r="BK203" s="230">
        <f>ROUND(I203*H203,2)</f>
        <v>0</v>
      </c>
      <c r="BL203" s="22" t="s">
        <v>150</v>
      </c>
      <c r="BM203" s="22" t="s">
        <v>468</v>
      </c>
    </row>
    <row r="204" s="1" customFormat="1" ht="38.25" customHeight="1">
      <c r="B204" s="44"/>
      <c r="C204" s="219" t="s">
        <v>507</v>
      </c>
      <c r="D204" s="219" t="s">
        <v>146</v>
      </c>
      <c r="E204" s="220" t="s">
        <v>470</v>
      </c>
      <c r="F204" s="221" t="s">
        <v>471</v>
      </c>
      <c r="G204" s="222" t="s">
        <v>149</v>
      </c>
      <c r="H204" s="223">
        <v>2</v>
      </c>
      <c r="I204" s="224"/>
      <c r="J204" s="225">
        <f>ROUND(I204*H204,2)</f>
        <v>0</v>
      </c>
      <c r="K204" s="221" t="s">
        <v>156</v>
      </c>
      <c r="L204" s="70"/>
      <c r="M204" s="226" t="s">
        <v>22</v>
      </c>
      <c r="N204" s="227" t="s">
        <v>44</v>
      </c>
      <c r="O204" s="45"/>
      <c r="P204" s="228">
        <f>O204*H204</f>
        <v>0</v>
      </c>
      <c r="Q204" s="228">
        <v>5.0000000000000002E-05</v>
      </c>
      <c r="R204" s="228">
        <f>Q204*H204</f>
        <v>0.00010000000000000001</v>
      </c>
      <c r="S204" s="228">
        <v>0</v>
      </c>
      <c r="T204" s="229">
        <f>S204*H204</f>
        <v>0</v>
      </c>
      <c r="AR204" s="22" t="s">
        <v>150</v>
      </c>
      <c r="AT204" s="22" t="s">
        <v>146</v>
      </c>
      <c r="AU204" s="22" t="s">
        <v>82</v>
      </c>
      <c r="AY204" s="22" t="s">
        <v>144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22" t="s">
        <v>24</v>
      </c>
      <c r="BK204" s="230">
        <f>ROUND(I204*H204,2)</f>
        <v>0</v>
      </c>
      <c r="BL204" s="22" t="s">
        <v>150</v>
      </c>
      <c r="BM204" s="22" t="s">
        <v>472</v>
      </c>
    </row>
    <row r="205" s="11" customFormat="1">
      <c r="B205" s="231"/>
      <c r="C205" s="232"/>
      <c r="D205" s="233" t="s">
        <v>163</v>
      </c>
      <c r="E205" s="234" t="s">
        <v>22</v>
      </c>
      <c r="F205" s="235" t="s">
        <v>1054</v>
      </c>
      <c r="G205" s="232"/>
      <c r="H205" s="236">
        <v>2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AT205" s="242" t="s">
        <v>163</v>
      </c>
      <c r="AU205" s="242" t="s">
        <v>82</v>
      </c>
      <c r="AV205" s="11" t="s">
        <v>82</v>
      </c>
      <c r="AW205" s="11" t="s">
        <v>37</v>
      </c>
      <c r="AX205" s="11" t="s">
        <v>24</v>
      </c>
      <c r="AY205" s="242" t="s">
        <v>144</v>
      </c>
    </row>
    <row r="206" s="1" customFormat="1" ht="25.5" customHeight="1">
      <c r="B206" s="44"/>
      <c r="C206" s="219" t="s">
        <v>968</v>
      </c>
      <c r="D206" s="219" t="s">
        <v>146</v>
      </c>
      <c r="E206" s="220" t="s">
        <v>474</v>
      </c>
      <c r="F206" s="221" t="s">
        <v>475</v>
      </c>
      <c r="G206" s="222" t="s">
        <v>149</v>
      </c>
      <c r="H206" s="223">
        <v>57.5</v>
      </c>
      <c r="I206" s="224"/>
      <c r="J206" s="225">
        <f>ROUND(I206*H206,2)</f>
        <v>0</v>
      </c>
      <c r="K206" s="221" t="s">
        <v>156</v>
      </c>
      <c r="L206" s="70"/>
      <c r="M206" s="226" t="s">
        <v>22</v>
      </c>
      <c r="N206" s="227" t="s">
        <v>44</v>
      </c>
      <c r="O206" s="45"/>
      <c r="P206" s="228">
        <f>O206*H206</f>
        <v>0</v>
      </c>
      <c r="Q206" s="228">
        <v>0</v>
      </c>
      <c r="R206" s="228">
        <f>Q206*H206</f>
        <v>0</v>
      </c>
      <c r="S206" s="228">
        <v>0</v>
      </c>
      <c r="T206" s="229">
        <f>S206*H206</f>
        <v>0</v>
      </c>
      <c r="AR206" s="22" t="s">
        <v>150</v>
      </c>
      <c r="AT206" s="22" t="s">
        <v>146</v>
      </c>
      <c r="AU206" s="22" t="s">
        <v>82</v>
      </c>
      <c r="AY206" s="22" t="s">
        <v>144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22" t="s">
        <v>24</v>
      </c>
      <c r="BK206" s="230">
        <f>ROUND(I206*H206,2)</f>
        <v>0</v>
      </c>
      <c r="BL206" s="22" t="s">
        <v>150</v>
      </c>
      <c r="BM206" s="22" t="s">
        <v>476</v>
      </c>
    </row>
    <row r="207" s="11" customFormat="1">
      <c r="B207" s="231"/>
      <c r="C207" s="232"/>
      <c r="D207" s="233" t="s">
        <v>163</v>
      </c>
      <c r="E207" s="234" t="s">
        <v>22</v>
      </c>
      <c r="F207" s="235" t="s">
        <v>1055</v>
      </c>
      <c r="G207" s="232"/>
      <c r="H207" s="236">
        <v>57.5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AT207" s="242" t="s">
        <v>163</v>
      </c>
      <c r="AU207" s="242" t="s">
        <v>82</v>
      </c>
      <c r="AV207" s="11" t="s">
        <v>82</v>
      </c>
      <c r="AW207" s="11" t="s">
        <v>37</v>
      </c>
      <c r="AX207" s="11" t="s">
        <v>24</v>
      </c>
      <c r="AY207" s="242" t="s">
        <v>144</v>
      </c>
    </row>
    <row r="208" s="1" customFormat="1" ht="25.5" customHeight="1">
      <c r="B208" s="44"/>
      <c r="C208" s="219" t="s">
        <v>517</v>
      </c>
      <c r="D208" s="219" t="s">
        <v>146</v>
      </c>
      <c r="E208" s="220" t="s">
        <v>479</v>
      </c>
      <c r="F208" s="221" t="s">
        <v>480</v>
      </c>
      <c r="G208" s="222" t="s">
        <v>149</v>
      </c>
      <c r="H208" s="223">
        <v>14.5</v>
      </c>
      <c r="I208" s="224"/>
      <c r="J208" s="225">
        <f>ROUND(I208*H208,2)</f>
        <v>0</v>
      </c>
      <c r="K208" s="221" t="s">
        <v>156</v>
      </c>
      <c r="L208" s="70"/>
      <c r="M208" s="226" t="s">
        <v>22</v>
      </c>
      <c r="N208" s="227" t="s">
        <v>44</v>
      </c>
      <c r="O208" s="45"/>
      <c r="P208" s="228">
        <f>O208*H208</f>
        <v>0</v>
      </c>
      <c r="Q208" s="228">
        <v>0.29221000000000003</v>
      </c>
      <c r="R208" s="228">
        <f>Q208*H208</f>
        <v>4.2370450000000002</v>
      </c>
      <c r="S208" s="228">
        <v>0</v>
      </c>
      <c r="T208" s="229">
        <f>S208*H208</f>
        <v>0</v>
      </c>
      <c r="AR208" s="22" t="s">
        <v>150</v>
      </c>
      <c r="AT208" s="22" t="s">
        <v>146</v>
      </c>
      <c r="AU208" s="22" t="s">
        <v>82</v>
      </c>
      <c r="AY208" s="22" t="s">
        <v>144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22" t="s">
        <v>24</v>
      </c>
      <c r="BK208" s="230">
        <f>ROUND(I208*H208,2)</f>
        <v>0</v>
      </c>
      <c r="BL208" s="22" t="s">
        <v>150</v>
      </c>
      <c r="BM208" s="22" t="s">
        <v>481</v>
      </c>
    </row>
    <row r="209" s="11" customFormat="1">
      <c r="B209" s="231"/>
      <c r="C209" s="232"/>
      <c r="D209" s="233" t="s">
        <v>163</v>
      </c>
      <c r="E209" s="234" t="s">
        <v>22</v>
      </c>
      <c r="F209" s="235" t="s">
        <v>1056</v>
      </c>
      <c r="G209" s="232"/>
      <c r="H209" s="236">
        <v>14.5</v>
      </c>
      <c r="I209" s="237"/>
      <c r="J209" s="232"/>
      <c r="K209" s="232"/>
      <c r="L209" s="238"/>
      <c r="M209" s="239"/>
      <c r="N209" s="240"/>
      <c r="O209" s="240"/>
      <c r="P209" s="240"/>
      <c r="Q209" s="240"/>
      <c r="R209" s="240"/>
      <c r="S209" s="240"/>
      <c r="T209" s="241"/>
      <c r="AT209" s="242" t="s">
        <v>163</v>
      </c>
      <c r="AU209" s="242" t="s">
        <v>82</v>
      </c>
      <c r="AV209" s="11" t="s">
        <v>82</v>
      </c>
      <c r="AW209" s="11" t="s">
        <v>37</v>
      </c>
      <c r="AX209" s="11" t="s">
        <v>24</v>
      </c>
      <c r="AY209" s="242" t="s">
        <v>144</v>
      </c>
    </row>
    <row r="210" s="1" customFormat="1" ht="25.5" customHeight="1">
      <c r="B210" s="44"/>
      <c r="C210" s="254" t="s">
        <v>522</v>
      </c>
      <c r="D210" s="254" t="s">
        <v>206</v>
      </c>
      <c r="E210" s="255" t="s">
        <v>484</v>
      </c>
      <c r="F210" s="256" t="s">
        <v>485</v>
      </c>
      <c r="G210" s="257" t="s">
        <v>209</v>
      </c>
      <c r="H210" s="258">
        <v>2</v>
      </c>
      <c r="I210" s="259"/>
      <c r="J210" s="260">
        <f>ROUND(I210*H210,2)</f>
        <v>0</v>
      </c>
      <c r="K210" s="256" t="s">
        <v>156</v>
      </c>
      <c r="L210" s="261"/>
      <c r="M210" s="262" t="s">
        <v>22</v>
      </c>
      <c r="N210" s="263" t="s">
        <v>44</v>
      </c>
      <c r="O210" s="45"/>
      <c r="P210" s="228">
        <f>O210*H210</f>
        <v>0</v>
      </c>
      <c r="Q210" s="228">
        <v>0.021899999999999999</v>
      </c>
      <c r="R210" s="228">
        <f>Q210*H210</f>
        <v>0.043799999999999999</v>
      </c>
      <c r="S210" s="228">
        <v>0</v>
      </c>
      <c r="T210" s="229">
        <f>S210*H210</f>
        <v>0</v>
      </c>
      <c r="AR210" s="22" t="s">
        <v>210</v>
      </c>
      <c r="AT210" s="22" t="s">
        <v>206</v>
      </c>
      <c r="AU210" s="22" t="s">
        <v>82</v>
      </c>
      <c r="AY210" s="22" t="s">
        <v>144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22" t="s">
        <v>24</v>
      </c>
      <c r="BK210" s="230">
        <f>ROUND(I210*H210,2)</f>
        <v>0</v>
      </c>
      <c r="BL210" s="22" t="s">
        <v>150</v>
      </c>
      <c r="BM210" s="22" t="s">
        <v>486</v>
      </c>
    </row>
    <row r="211" s="1" customFormat="1" ht="25.5" customHeight="1">
      <c r="B211" s="44"/>
      <c r="C211" s="254" t="s">
        <v>527</v>
      </c>
      <c r="D211" s="254" t="s">
        <v>206</v>
      </c>
      <c r="E211" s="255" t="s">
        <v>488</v>
      </c>
      <c r="F211" s="256" t="s">
        <v>489</v>
      </c>
      <c r="G211" s="257" t="s">
        <v>209</v>
      </c>
      <c r="H211" s="258">
        <v>4</v>
      </c>
      <c r="I211" s="259"/>
      <c r="J211" s="260">
        <f>ROUND(I211*H211,2)</f>
        <v>0</v>
      </c>
      <c r="K211" s="256" t="s">
        <v>156</v>
      </c>
      <c r="L211" s="261"/>
      <c r="M211" s="262" t="s">
        <v>22</v>
      </c>
      <c r="N211" s="263" t="s">
        <v>44</v>
      </c>
      <c r="O211" s="45"/>
      <c r="P211" s="228">
        <f>O211*H211</f>
        <v>0</v>
      </c>
      <c r="Q211" s="228">
        <v>0.0013500000000000001</v>
      </c>
      <c r="R211" s="228">
        <f>Q211*H211</f>
        <v>0.0054000000000000003</v>
      </c>
      <c r="S211" s="228">
        <v>0</v>
      </c>
      <c r="T211" s="229">
        <f>S211*H211</f>
        <v>0</v>
      </c>
      <c r="AR211" s="22" t="s">
        <v>210</v>
      </c>
      <c r="AT211" s="22" t="s">
        <v>206</v>
      </c>
      <c r="AU211" s="22" t="s">
        <v>82</v>
      </c>
      <c r="AY211" s="22" t="s">
        <v>144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22" t="s">
        <v>24</v>
      </c>
      <c r="BK211" s="230">
        <f>ROUND(I211*H211,2)</f>
        <v>0</v>
      </c>
      <c r="BL211" s="22" t="s">
        <v>150</v>
      </c>
      <c r="BM211" s="22" t="s">
        <v>490</v>
      </c>
    </row>
    <row r="212" s="1" customFormat="1" ht="38.25" customHeight="1">
      <c r="B212" s="44"/>
      <c r="C212" s="254" t="s">
        <v>532</v>
      </c>
      <c r="D212" s="254" t="s">
        <v>206</v>
      </c>
      <c r="E212" s="255" t="s">
        <v>785</v>
      </c>
      <c r="F212" s="256" t="s">
        <v>786</v>
      </c>
      <c r="G212" s="257" t="s">
        <v>209</v>
      </c>
      <c r="H212" s="258">
        <v>13</v>
      </c>
      <c r="I212" s="259"/>
      <c r="J212" s="260">
        <f>ROUND(I212*H212,2)</f>
        <v>0</v>
      </c>
      <c r="K212" s="256" t="s">
        <v>156</v>
      </c>
      <c r="L212" s="261"/>
      <c r="M212" s="262" t="s">
        <v>22</v>
      </c>
      <c r="N212" s="263" t="s">
        <v>44</v>
      </c>
      <c r="O212" s="45"/>
      <c r="P212" s="228">
        <f>O212*H212</f>
        <v>0</v>
      </c>
      <c r="Q212" s="228">
        <v>0.0332</v>
      </c>
      <c r="R212" s="228">
        <f>Q212*H212</f>
        <v>0.43159999999999998</v>
      </c>
      <c r="S212" s="228">
        <v>0</v>
      </c>
      <c r="T212" s="229">
        <f>S212*H212</f>
        <v>0</v>
      </c>
      <c r="AR212" s="22" t="s">
        <v>210</v>
      </c>
      <c r="AT212" s="22" t="s">
        <v>206</v>
      </c>
      <c r="AU212" s="22" t="s">
        <v>82</v>
      </c>
      <c r="AY212" s="22" t="s">
        <v>144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22" t="s">
        <v>24</v>
      </c>
      <c r="BK212" s="230">
        <f>ROUND(I212*H212,2)</f>
        <v>0</v>
      </c>
      <c r="BL212" s="22" t="s">
        <v>150</v>
      </c>
      <c r="BM212" s="22" t="s">
        <v>787</v>
      </c>
    </row>
    <row r="213" s="11" customFormat="1">
      <c r="B213" s="231"/>
      <c r="C213" s="232"/>
      <c r="D213" s="233" t="s">
        <v>163</v>
      </c>
      <c r="E213" s="234" t="s">
        <v>22</v>
      </c>
      <c r="F213" s="235" t="s">
        <v>1057</v>
      </c>
      <c r="G213" s="232"/>
      <c r="H213" s="236">
        <v>13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AT213" s="242" t="s">
        <v>163</v>
      </c>
      <c r="AU213" s="242" t="s">
        <v>82</v>
      </c>
      <c r="AV213" s="11" t="s">
        <v>82</v>
      </c>
      <c r="AW213" s="11" t="s">
        <v>37</v>
      </c>
      <c r="AX213" s="11" t="s">
        <v>24</v>
      </c>
      <c r="AY213" s="242" t="s">
        <v>144</v>
      </c>
    </row>
    <row r="214" s="1" customFormat="1" ht="38.25" customHeight="1">
      <c r="B214" s="44"/>
      <c r="C214" s="254" t="s">
        <v>536</v>
      </c>
      <c r="D214" s="254" t="s">
        <v>206</v>
      </c>
      <c r="E214" s="255" t="s">
        <v>492</v>
      </c>
      <c r="F214" s="256" t="s">
        <v>963</v>
      </c>
      <c r="G214" s="257" t="s">
        <v>209</v>
      </c>
      <c r="H214" s="258">
        <v>1</v>
      </c>
      <c r="I214" s="259"/>
      <c r="J214" s="260">
        <f>ROUND(I214*H214,2)</f>
        <v>0</v>
      </c>
      <c r="K214" s="256" t="s">
        <v>156</v>
      </c>
      <c r="L214" s="261"/>
      <c r="M214" s="262" t="s">
        <v>22</v>
      </c>
      <c r="N214" s="263" t="s">
        <v>44</v>
      </c>
      <c r="O214" s="45"/>
      <c r="P214" s="228">
        <f>O214*H214</f>
        <v>0</v>
      </c>
      <c r="Q214" s="228">
        <v>0.017399999999999999</v>
      </c>
      <c r="R214" s="228">
        <f>Q214*H214</f>
        <v>0.017399999999999999</v>
      </c>
      <c r="S214" s="228">
        <v>0</v>
      </c>
      <c r="T214" s="229">
        <f>S214*H214</f>
        <v>0</v>
      </c>
      <c r="AR214" s="22" t="s">
        <v>210</v>
      </c>
      <c r="AT214" s="22" t="s">
        <v>206</v>
      </c>
      <c r="AU214" s="22" t="s">
        <v>82</v>
      </c>
      <c r="AY214" s="22" t="s">
        <v>144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22" t="s">
        <v>24</v>
      </c>
      <c r="BK214" s="230">
        <f>ROUND(I214*H214,2)</f>
        <v>0</v>
      </c>
      <c r="BL214" s="22" t="s">
        <v>150</v>
      </c>
      <c r="BM214" s="22" t="s">
        <v>1058</v>
      </c>
    </row>
    <row r="215" s="11" customFormat="1">
      <c r="B215" s="231"/>
      <c r="C215" s="232"/>
      <c r="D215" s="233" t="s">
        <v>163</v>
      </c>
      <c r="E215" s="234" t="s">
        <v>22</v>
      </c>
      <c r="F215" s="235" t="s">
        <v>1059</v>
      </c>
      <c r="G215" s="232"/>
      <c r="H215" s="236">
        <v>1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AT215" s="242" t="s">
        <v>163</v>
      </c>
      <c r="AU215" s="242" t="s">
        <v>82</v>
      </c>
      <c r="AV215" s="11" t="s">
        <v>82</v>
      </c>
      <c r="AW215" s="11" t="s">
        <v>37</v>
      </c>
      <c r="AX215" s="11" t="s">
        <v>24</v>
      </c>
      <c r="AY215" s="242" t="s">
        <v>144</v>
      </c>
    </row>
    <row r="216" s="1" customFormat="1" ht="38.25" customHeight="1">
      <c r="B216" s="44"/>
      <c r="C216" s="254" t="s">
        <v>541</v>
      </c>
      <c r="D216" s="254" t="s">
        <v>206</v>
      </c>
      <c r="E216" s="255" t="s">
        <v>508</v>
      </c>
      <c r="F216" s="256" t="s">
        <v>509</v>
      </c>
      <c r="G216" s="257" t="s">
        <v>209</v>
      </c>
      <c r="H216" s="258">
        <v>13</v>
      </c>
      <c r="I216" s="259"/>
      <c r="J216" s="260">
        <f>ROUND(I216*H216,2)</f>
        <v>0</v>
      </c>
      <c r="K216" s="256" t="s">
        <v>156</v>
      </c>
      <c r="L216" s="261"/>
      <c r="M216" s="262" t="s">
        <v>22</v>
      </c>
      <c r="N216" s="263" t="s">
        <v>44</v>
      </c>
      <c r="O216" s="45"/>
      <c r="P216" s="228">
        <f>O216*H216</f>
        <v>0</v>
      </c>
      <c r="Q216" s="228">
        <v>0.0030000000000000001</v>
      </c>
      <c r="R216" s="228">
        <f>Q216*H216</f>
        <v>0.039</v>
      </c>
      <c r="S216" s="228">
        <v>0</v>
      </c>
      <c r="T216" s="229">
        <f>S216*H216</f>
        <v>0</v>
      </c>
      <c r="AR216" s="22" t="s">
        <v>210</v>
      </c>
      <c r="AT216" s="22" t="s">
        <v>206</v>
      </c>
      <c r="AU216" s="22" t="s">
        <v>82</v>
      </c>
      <c r="AY216" s="22" t="s">
        <v>144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22" t="s">
        <v>24</v>
      </c>
      <c r="BK216" s="230">
        <f>ROUND(I216*H216,2)</f>
        <v>0</v>
      </c>
      <c r="BL216" s="22" t="s">
        <v>150</v>
      </c>
      <c r="BM216" s="22" t="s">
        <v>510</v>
      </c>
    </row>
    <row r="217" s="11" customFormat="1">
      <c r="B217" s="231"/>
      <c r="C217" s="232"/>
      <c r="D217" s="233" t="s">
        <v>163</v>
      </c>
      <c r="E217" s="234" t="s">
        <v>22</v>
      </c>
      <c r="F217" s="235" t="s">
        <v>1060</v>
      </c>
      <c r="G217" s="232"/>
      <c r="H217" s="236">
        <v>13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AT217" s="242" t="s">
        <v>163</v>
      </c>
      <c r="AU217" s="242" t="s">
        <v>82</v>
      </c>
      <c r="AV217" s="11" t="s">
        <v>82</v>
      </c>
      <c r="AW217" s="11" t="s">
        <v>37</v>
      </c>
      <c r="AX217" s="11" t="s">
        <v>24</v>
      </c>
      <c r="AY217" s="242" t="s">
        <v>144</v>
      </c>
    </row>
    <row r="218" s="1" customFormat="1" ht="38.25" customHeight="1">
      <c r="B218" s="44"/>
      <c r="C218" s="254" t="s">
        <v>546</v>
      </c>
      <c r="D218" s="254" t="s">
        <v>206</v>
      </c>
      <c r="E218" s="255" t="s">
        <v>512</v>
      </c>
      <c r="F218" s="256" t="s">
        <v>513</v>
      </c>
      <c r="G218" s="257" t="s">
        <v>209</v>
      </c>
      <c r="H218" s="258">
        <v>3</v>
      </c>
      <c r="I218" s="259"/>
      <c r="J218" s="260">
        <f>ROUND(I218*H218,2)</f>
        <v>0</v>
      </c>
      <c r="K218" s="256" t="s">
        <v>156</v>
      </c>
      <c r="L218" s="261"/>
      <c r="M218" s="262" t="s">
        <v>22</v>
      </c>
      <c r="N218" s="263" t="s">
        <v>44</v>
      </c>
      <c r="O218" s="45"/>
      <c r="P218" s="228">
        <f>O218*H218</f>
        <v>0</v>
      </c>
      <c r="Q218" s="228">
        <v>0.0015</v>
      </c>
      <c r="R218" s="228">
        <f>Q218*H218</f>
        <v>0.0045000000000000005</v>
      </c>
      <c r="S218" s="228">
        <v>0</v>
      </c>
      <c r="T218" s="229">
        <f>S218*H218</f>
        <v>0</v>
      </c>
      <c r="AR218" s="22" t="s">
        <v>210</v>
      </c>
      <c r="AT218" s="22" t="s">
        <v>206</v>
      </c>
      <c r="AU218" s="22" t="s">
        <v>82</v>
      </c>
      <c r="AY218" s="22" t="s">
        <v>144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22" t="s">
        <v>24</v>
      </c>
      <c r="BK218" s="230">
        <f>ROUND(I218*H218,2)</f>
        <v>0</v>
      </c>
      <c r="BL218" s="22" t="s">
        <v>150</v>
      </c>
      <c r="BM218" s="22" t="s">
        <v>514</v>
      </c>
    </row>
    <row r="219" s="11" customFormat="1">
      <c r="B219" s="231"/>
      <c r="C219" s="232"/>
      <c r="D219" s="233" t="s">
        <v>163</v>
      </c>
      <c r="E219" s="234" t="s">
        <v>22</v>
      </c>
      <c r="F219" s="235" t="s">
        <v>1061</v>
      </c>
      <c r="G219" s="232"/>
      <c r="H219" s="236">
        <v>3</v>
      </c>
      <c r="I219" s="237"/>
      <c r="J219" s="232"/>
      <c r="K219" s="232"/>
      <c r="L219" s="238"/>
      <c r="M219" s="239"/>
      <c r="N219" s="240"/>
      <c r="O219" s="240"/>
      <c r="P219" s="240"/>
      <c r="Q219" s="240"/>
      <c r="R219" s="240"/>
      <c r="S219" s="240"/>
      <c r="T219" s="241"/>
      <c r="AT219" s="242" t="s">
        <v>163</v>
      </c>
      <c r="AU219" s="242" t="s">
        <v>82</v>
      </c>
      <c r="AV219" s="11" t="s">
        <v>82</v>
      </c>
      <c r="AW219" s="11" t="s">
        <v>37</v>
      </c>
      <c r="AX219" s="11" t="s">
        <v>24</v>
      </c>
      <c r="AY219" s="242" t="s">
        <v>144</v>
      </c>
    </row>
    <row r="220" s="1" customFormat="1" ht="51" customHeight="1">
      <c r="B220" s="44"/>
      <c r="C220" s="219" t="s">
        <v>553</v>
      </c>
      <c r="D220" s="219" t="s">
        <v>146</v>
      </c>
      <c r="E220" s="220" t="s">
        <v>1062</v>
      </c>
      <c r="F220" s="221" t="s">
        <v>1063</v>
      </c>
      <c r="G220" s="222" t="s">
        <v>149</v>
      </c>
      <c r="H220" s="223">
        <v>4.5999999999999996</v>
      </c>
      <c r="I220" s="224"/>
      <c r="J220" s="225">
        <f>ROUND(I220*H220,2)</f>
        <v>0</v>
      </c>
      <c r="K220" s="221" t="s">
        <v>156</v>
      </c>
      <c r="L220" s="70"/>
      <c r="M220" s="226" t="s">
        <v>22</v>
      </c>
      <c r="N220" s="227" t="s">
        <v>44</v>
      </c>
      <c r="O220" s="45"/>
      <c r="P220" s="228">
        <f>O220*H220</f>
        <v>0</v>
      </c>
      <c r="Q220" s="228">
        <v>0</v>
      </c>
      <c r="R220" s="228">
        <f>Q220*H220</f>
        <v>0</v>
      </c>
      <c r="S220" s="228">
        <v>0.035000000000000003</v>
      </c>
      <c r="T220" s="229">
        <f>S220*H220</f>
        <v>0.161</v>
      </c>
      <c r="AR220" s="22" t="s">
        <v>150</v>
      </c>
      <c r="AT220" s="22" t="s">
        <v>146</v>
      </c>
      <c r="AU220" s="22" t="s">
        <v>82</v>
      </c>
      <c r="AY220" s="22" t="s">
        <v>144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22" t="s">
        <v>24</v>
      </c>
      <c r="BK220" s="230">
        <f>ROUND(I220*H220,2)</f>
        <v>0</v>
      </c>
      <c r="BL220" s="22" t="s">
        <v>150</v>
      </c>
      <c r="BM220" s="22" t="s">
        <v>1064</v>
      </c>
    </row>
    <row r="221" s="10" customFormat="1" ht="29.88" customHeight="1">
      <c r="B221" s="203"/>
      <c r="C221" s="204"/>
      <c r="D221" s="205" t="s">
        <v>72</v>
      </c>
      <c r="E221" s="217" t="s">
        <v>515</v>
      </c>
      <c r="F221" s="217" t="s">
        <v>516</v>
      </c>
      <c r="G221" s="204"/>
      <c r="H221" s="204"/>
      <c r="I221" s="207"/>
      <c r="J221" s="218">
        <f>BK221</f>
        <v>0</v>
      </c>
      <c r="K221" s="204"/>
      <c r="L221" s="209"/>
      <c r="M221" s="210"/>
      <c r="N221" s="211"/>
      <c r="O221" s="211"/>
      <c r="P221" s="212">
        <f>SUM(P222:P235)</f>
        <v>0</v>
      </c>
      <c r="Q221" s="211"/>
      <c r="R221" s="212">
        <f>SUM(R222:R235)</f>
        <v>0</v>
      </c>
      <c r="S221" s="211"/>
      <c r="T221" s="213">
        <f>SUM(T222:T235)</f>
        <v>0</v>
      </c>
      <c r="AR221" s="214" t="s">
        <v>24</v>
      </c>
      <c r="AT221" s="215" t="s">
        <v>72</v>
      </c>
      <c r="AU221" s="215" t="s">
        <v>24</v>
      </c>
      <c r="AY221" s="214" t="s">
        <v>144</v>
      </c>
      <c r="BK221" s="216">
        <f>SUM(BK222:BK235)</f>
        <v>0</v>
      </c>
    </row>
    <row r="222" s="1" customFormat="1" ht="25.5" customHeight="1">
      <c r="B222" s="44"/>
      <c r="C222" s="219" t="s">
        <v>158</v>
      </c>
      <c r="D222" s="219" t="s">
        <v>146</v>
      </c>
      <c r="E222" s="220" t="s">
        <v>518</v>
      </c>
      <c r="F222" s="221" t="s">
        <v>519</v>
      </c>
      <c r="G222" s="222" t="s">
        <v>248</v>
      </c>
      <c r="H222" s="223">
        <v>42.137</v>
      </c>
      <c r="I222" s="224"/>
      <c r="J222" s="225">
        <f>ROUND(I222*H222,2)</f>
        <v>0</v>
      </c>
      <c r="K222" s="221" t="s">
        <v>156</v>
      </c>
      <c r="L222" s="70"/>
      <c r="M222" s="226" t="s">
        <v>22</v>
      </c>
      <c r="N222" s="227" t="s">
        <v>44</v>
      </c>
      <c r="O222" s="45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AR222" s="22" t="s">
        <v>150</v>
      </c>
      <c r="AT222" s="22" t="s">
        <v>146</v>
      </c>
      <c r="AU222" s="22" t="s">
        <v>82</v>
      </c>
      <c r="AY222" s="22" t="s">
        <v>144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22" t="s">
        <v>24</v>
      </c>
      <c r="BK222" s="230">
        <f>ROUND(I222*H222,2)</f>
        <v>0</v>
      </c>
      <c r="BL222" s="22" t="s">
        <v>150</v>
      </c>
      <c r="BM222" s="22" t="s">
        <v>520</v>
      </c>
    </row>
    <row r="223" s="11" customFormat="1">
      <c r="B223" s="231"/>
      <c r="C223" s="232"/>
      <c r="D223" s="233" t="s">
        <v>163</v>
      </c>
      <c r="E223" s="234" t="s">
        <v>22</v>
      </c>
      <c r="F223" s="235" t="s">
        <v>1065</v>
      </c>
      <c r="G223" s="232"/>
      <c r="H223" s="236">
        <v>42.137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AT223" s="242" t="s">
        <v>163</v>
      </c>
      <c r="AU223" s="242" t="s">
        <v>82</v>
      </c>
      <c r="AV223" s="11" t="s">
        <v>82</v>
      </c>
      <c r="AW223" s="11" t="s">
        <v>37</v>
      </c>
      <c r="AX223" s="11" t="s">
        <v>24</v>
      </c>
      <c r="AY223" s="242" t="s">
        <v>144</v>
      </c>
    </row>
    <row r="224" s="1" customFormat="1" ht="25.5" customHeight="1">
      <c r="B224" s="44"/>
      <c r="C224" s="219" t="s">
        <v>30</v>
      </c>
      <c r="D224" s="219" t="s">
        <v>146</v>
      </c>
      <c r="E224" s="220" t="s">
        <v>523</v>
      </c>
      <c r="F224" s="221" t="s">
        <v>524</v>
      </c>
      <c r="G224" s="222" t="s">
        <v>248</v>
      </c>
      <c r="H224" s="223">
        <v>927.01400000000001</v>
      </c>
      <c r="I224" s="224"/>
      <c r="J224" s="225">
        <f>ROUND(I224*H224,2)</f>
        <v>0</v>
      </c>
      <c r="K224" s="221" t="s">
        <v>156</v>
      </c>
      <c r="L224" s="70"/>
      <c r="M224" s="226" t="s">
        <v>22</v>
      </c>
      <c r="N224" s="227" t="s">
        <v>44</v>
      </c>
      <c r="O224" s="45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AR224" s="22" t="s">
        <v>150</v>
      </c>
      <c r="AT224" s="22" t="s">
        <v>146</v>
      </c>
      <c r="AU224" s="22" t="s">
        <v>82</v>
      </c>
      <c r="AY224" s="22" t="s">
        <v>144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22" t="s">
        <v>24</v>
      </c>
      <c r="BK224" s="230">
        <f>ROUND(I224*H224,2)</f>
        <v>0</v>
      </c>
      <c r="BL224" s="22" t="s">
        <v>150</v>
      </c>
      <c r="BM224" s="22" t="s">
        <v>525</v>
      </c>
    </row>
    <row r="225" s="11" customFormat="1">
      <c r="B225" s="231"/>
      <c r="C225" s="232"/>
      <c r="D225" s="233" t="s">
        <v>163</v>
      </c>
      <c r="E225" s="234" t="s">
        <v>22</v>
      </c>
      <c r="F225" s="235" t="s">
        <v>1066</v>
      </c>
      <c r="G225" s="232"/>
      <c r="H225" s="236">
        <v>927.01400000000001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AT225" s="242" t="s">
        <v>163</v>
      </c>
      <c r="AU225" s="242" t="s">
        <v>82</v>
      </c>
      <c r="AV225" s="11" t="s">
        <v>82</v>
      </c>
      <c r="AW225" s="11" t="s">
        <v>37</v>
      </c>
      <c r="AX225" s="11" t="s">
        <v>24</v>
      </c>
      <c r="AY225" s="242" t="s">
        <v>144</v>
      </c>
    </row>
    <row r="226" s="1" customFormat="1" ht="25.5" customHeight="1">
      <c r="B226" s="44"/>
      <c r="C226" s="219" t="s">
        <v>147</v>
      </c>
      <c r="D226" s="219" t="s">
        <v>146</v>
      </c>
      <c r="E226" s="220" t="s">
        <v>528</v>
      </c>
      <c r="F226" s="221" t="s">
        <v>529</v>
      </c>
      <c r="G226" s="222" t="s">
        <v>248</v>
      </c>
      <c r="H226" s="223">
        <v>64.174000000000007</v>
      </c>
      <c r="I226" s="224"/>
      <c r="J226" s="225">
        <f>ROUND(I226*H226,2)</f>
        <v>0</v>
      </c>
      <c r="K226" s="221" t="s">
        <v>156</v>
      </c>
      <c r="L226" s="70"/>
      <c r="M226" s="226" t="s">
        <v>22</v>
      </c>
      <c r="N226" s="227" t="s">
        <v>44</v>
      </c>
      <c r="O226" s="45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AR226" s="22" t="s">
        <v>150</v>
      </c>
      <c r="AT226" s="22" t="s">
        <v>146</v>
      </c>
      <c r="AU226" s="22" t="s">
        <v>82</v>
      </c>
      <c r="AY226" s="22" t="s">
        <v>144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22" t="s">
        <v>24</v>
      </c>
      <c r="BK226" s="230">
        <f>ROUND(I226*H226,2)</f>
        <v>0</v>
      </c>
      <c r="BL226" s="22" t="s">
        <v>150</v>
      </c>
      <c r="BM226" s="22" t="s">
        <v>530</v>
      </c>
    </row>
    <row r="227" s="11" customFormat="1">
      <c r="B227" s="231"/>
      <c r="C227" s="232"/>
      <c r="D227" s="233" t="s">
        <v>163</v>
      </c>
      <c r="E227" s="234" t="s">
        <v>22</v>
      </c>
      <c r="F227" s="235" t="s">
        <v>1067</v>
      </c>
      <c r="G227" s="232"/>
      <c r="H227" s="236">
        <v>64.174000000000007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AT227" s="242" t="s">
        <v>163</v>
      </c>
      <c r="AU227" s="242" t="s">
        <v>82</v>
      </c>
      <c r="AV227" s="11" t="s">
        <v>82</v>
      </c>
      <c r="AW227" s="11" t="s">
        <v>37</v>
      </c>
      <c r="AX227" s="11" t="s">
        <v>24</v>
      </c>
      <c r="AY227" s="242" t="s">
        <v>144</v>
      </c>
    </row>
    <row r="228" s="1" customFormat="1" ht="25.5" customHeight="1">
      <c r="B228" s="44"/>
      <c r="C228" s="219" t="s">
        <v>314</v>
      </c>
      <c r="D228" s="219" t="s">
        <v>146</v>
      </c>
      <c r="E228" s="220" t="s">
        <v>533</v>
      </c>
      <c r="F228" s="221" t="s">
        <v>524</v>
      </c>
      <c r="G228" s="222" t="s">
        <v>248</v>
      </c>
      <c r="H228" s="223">
        <v>1411.828</v>
      </c>
      <c r="I228" s="224"/>
      <c r="J228" s="225">
        <f>ROUND(I228*H228,2)</f>
        <v>0</v>
      </c>
      <c r="K228" s="221" t="s">
        <v>156</v>
      </c>
      <c r="L228" s="70"/>
      <c r="M228" s="226" t="s">
        <v>22</v>
      </c>
      <c r="N228" s="227" t="s">
        <v>44</v>
      </c>
      <c r="O228" s="45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AR228" s="22" t="s">
        <v>150</v>
      </c>
      <c r="AT228" s="22" t="s">
        <v>146</v>
      </c>
      <c r="AU228" s="22" t="s">
        <v>82</v>
      </c>
      <c r="AY228" s="22" t="s">
        <v>144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22" t="s">
        <v>24</v>
      </c>
      <c r="BK228" s="230">
        <f>ROUND(I228*H228,2)</f>
        <v>0</v>
      </c>
      <c r="BL228" s="22" t="s">
        <v>150</v>
      </c>
      <c r="BM228" s="22" t="s">
        <v>534</v>
      </c>
    </row>
    <row r="229" s="11" customFormat="1">
      <c r="B229" s="231"/>
      <c r="C229" s="232"/>
      <c r="D229" s="233" t="s">
        <v>163</v>
      </c>
      <c r="E229" s="234" t="s">
        <v>22</v>
      </c>
      <c r="F229" s="235" t="s">
        <v>1068</v>
      </c>
      <c r="G229" s="232"/>
      <c r="H229" s="236">
        <v>1411.828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AT229" s="242" t="s">
        <v>163</v>
      </c>
      <c r="AU229" s="242" t="s">
        <v>82</v>
      </c>
      <c r="AV229" s="11" t="s">
        <v>82</v>
      </c>
      <c r="AW229" s="11" t="s">
        <v>37</v>
      </c>
      <c r="AX229" s="11" t="s">
        <v>24</v>
      </c>
      <c r="AY229" s="242" t="s">
        <v>144</v>
      </c>
    </row>
    <row r="230" s="1" customFormat="1" ht="16.5" customHeight="1">
      <c r="B230" s="44"/>
      <c r="C230" s="219" t="s">
        <v>350</v>
      </c>
      <c r="D230" s="219" t="s">
        <v>146</v>
      </c>
      <c r="E230" s="220" t="s">
        <v>537</v>
      </c>
      <c r="F230" s="221" t="s">
        <v>538</v>
      </c>
      <c r="G230" s="222" t="s">
        <v>248</v>
      </c>
      <c r="H230" s="223">
        <v>50.343000000000004</v>
      </c>
      <c r="I230" s="224"/>
      <c r="J230" s="225">
        <f>ROUND(I230*H230,2)</f>
        <v>0</v>
      </c>
      <c r="K230" s="221" t="s">
        <v>156</v>
      </c>
      <c r="L230" s="70"/>
      <c r="M230" s="226" t="s">
        <v>22</v>
      </c>
      <c r="N230" s="227" t="s">
        <v>44</v>
      </c>
      <c r="O230" s="45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AR230" s="22" t="s">
        <v>150</v>
      </c>
      <c r="AT230" s="22" t="s">
        <v>146</v>
      </c>
      <c r="AU230" s="22" t="s">
        <v>82</v>
      </c>
      <c r="AY230" s="22" t="s">
        <v>144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22" t="s">
        <v>24</v>
      </c>
      <c r="BK230" s="230">
        <f>ROUND(I230*H230,2)</f>
        <v>0</v>
      </c>
      <c r="BL230" s="22" t="s">
        <v>150</v>
      </c>
      <c r="BM230" s="22" t="s">
        <v>539</v>
      </c>
    </row>
    <row r="231" s="11" customFormat="1">
      <c r="B231" s="231"/>
      <c r="C231" s="232"/>
      <c r="D231" s="233" t="s">
        <v>163</v>
      </c>
      <c r="E231" s="234" t="s">
        <v>22</v>
      </c>
      <c r="F231" s="235" t="s">
        <v>1069</v>
      </c>
      <c r="G231" s="232"/>
      <c r="H231" s="236">
        <v>50.343000000000004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AT231" s="242" t="s">
        <v>163</v>
      </c>
      <c r="AU231" s="242" t="s">
        <v>82</v>
      </c>
      <c r="AV231" s="11" t="s">
        <v>82</v>
      </c>
      <c r="AW231" s="11" t="s">
        <v>37</v>
      </c>
      <c r="AX231" s="11" t="s">
        <v>24</v>
      </c>
      <c r="AY231" s="242" t="s">
        <v>144</v>
      </c>
    </row>
    <row r="232" s="1" customFormat="1" ht="25.5" customHeight="1">
      <c r="B232" s="44"/>
      <c r="C232" s="219" t="s">
        <v>354</v>
      </c>
      <c r="D232" s="219" t="s">
        <v>146</v>
      </c>
      <c r="E232" s="220" t="s">
        <v>542</v>
      </c>
      <c r="F232" s="221" t="s">
        <v>543</v>
      </c>
      <c r="G232" s="222" t="s">
        <v>248</v>
      </c>
      <c r="H232" s="223">
        <v>13.831</v>
      </c>
      <c r="I232" s="224"/>
      <c r="J232" s="225">
        <f>ROUND(I232*H232,2)</f>
        <v>0</v>
      </c>
      <c r="K232" s="221" t="s">
        <v>156</v>
      </c>
      <c r="L232" s="70"/>
      <c r="M232" s="226" t="s">
        <v>22</v>
      </c>
      <c r="N232" s="227" t="s">
        <v>44</v>
      </c>
      <c r="O232" s="45"/>
      <c r="P232" s="228">
        <f>O232*H232</f>
        <v>0</v>
      </c>
      <c r="Q232" s="228">
        <v>0</v>
      </c>
      <c r="R232" s="228">
        <f>Q232*H232</f>
        <v>0</v>
      </c>
      <c r="S232" s="228">
        <v>0</v>
      </c>
      <c r="T232" s="229">
        <f>S232*H232</f>
        <v>0</v>
      </c>
      <c r="AR232" s="22" t="s">
        <v>150</v>
      </c>
      <c r="AT232" s="22" t="s">
        <v>146</v>
      </c>
      <c r="AU232" s="22" t="s">
        <v>82</v>
      </c>
      <c r="AY232" s="22" t="s">
        <v>144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22" t="s">
        <v>24</v>
      </c>
      <c r="BK232" s="230">
        <f>ROUND(I232*H232,2)</f>
        <v>0</v>
      </c>
      <c r="BL232" s="22" t="s">
        <v>150</v>
      </c>
      <c r="BM232" s="22" t="s">
        <v>544</v>
      </c>
    </row>
    <row r="233" s="11" customFormat="1">
      <c r="B233" s="231"/>
      <c r="C233" s="232"/>
      <c r="D233" s="233" t="s">
        <v>163</v>
      </c>
      <c r="E233" s="234" t="s">
        <v>22</v>
      </c>
      <c r="F233" s="235" t="s">
        <v>1070</v>
      </c>
      <c r="G233" s="232"/>
      <c r="H233" s="236">
        <v>13.831</v>
      </c>
      <c r="I233" s="237"/>
      <c r="J233" s="232"/>
      <c r="K233" s="232"/>
      <c r="L233" s="238"/>
      <c r="M233" s="239"/>
      <c r="N233" s="240"/>
      <c r="O233" s="240"/>
      <c r="P233" s="240"/>
      <c r="Q233" s="240"/>
      <c r="R233" s="240"/>
      <c r="S233" s="240"/>
      <c r="T233" s="241"/>
      <c r="AT233" s="242" t="s">
        <v>163</v>
      </c>
      <c r="AU233" s="242" t="s">
        <v>82</v>
      </c>
      <c r="AV233" s="11" t="s">
        <v>82</v>
      </c>
      <c r="AW233" s="11" t="s">
        <v>37</v>
      </c>
      <c r="AX233" s="11" t="s">
        <v>24</v>
      </c>
      <c r="AY233" s="242" t="s">
        <v>144</v>
      </c>
    </row>
    <row r="234" s="1" customFormat="1" ht="16.5" customHeight="1">
      <c r="B234" s="44"/>
      <c r="C234" s="219" t="s">
        <v>491</v>
      </c>
      <c r="D234" s="219" t="s">
        <v>146</v>
      </c>
      <c r="E234" s="220" t="s">
        <v>547</v>
      </c>
      <c r="F234" s="221" t="s">
        <v>548</v>
      </c>
      <c r="G234" s="222" t="s">
        <v>248</v>
      </c>
      <c r="H234" s="223">
        <v>42.137</v>
      </c>
      <c r="I234" s="224"/>
      <c r="J234" s="225">
        <f>ROUND(I234*H234,2)</f>
        <v>0</v>
      </c>
      <c r="K234" s="221" t="s">
        <v>156</v>
      </c>
      <c r="L234" s="70"/>
      <c r="M234" s="226" t="s">
        <v>22</v>
      </c>
      <c r="N234" s="227" t="s">
        <v>44</v>
      </c>
      <c r="O234" s="45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AR234" s="22" t="s">
        <v>150</v>
      </c>
      <c r="AT234" s="22" t="s">
        <v>146</v>
      </c>
      <c r="AU234" s="22" t="s">
        <v>82</v>
      </c>
      <c r="AY234" s="22" t="s">
        <v>144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22" t="s">
        <v>24</v>
      </c>
      <c r="BK234" s="230">
        <f>ROUND(I234*H234,2)</f>
        <v>0</v>
      </c>
      <c r="BL234" s="22" t="s">
        <v>150</v>
      </c>
      <c r="BM234" s="22" t="s">
        <v>549</v>
      </c>
    </row>
    <row r="235" s="11" customFormat="1">
      <c r="B235" s="231"/>
      <c r="C235" s="232"/>
      <c r="D235" s="233" t="s">
        <v>163</v>
      </c>
      <c r="E235" s="234" t="s">
        <v>22</v>
      </c>
      <c r="F235" s="235" t="s">
        <v>1071</v>
      </c>
      <c r="G235" s="232"/>
      <c r="H235" s="236">
        <v>42.137</v>
      </c>
      <c r="I235" s="237"/>
      <c r="J235" s="232"/>
      <c r="K235" s="232"/>
      <c r="L235" s="238"/>
      <c r="M235" s="239"/>
      <c r="N235" s="240"/>
      <c r="O235" s="240"/>
      <c r="P235" s="240"/>
      <c r="Q235" s="240"/>
      <c r="R235" s="240"/>
      <c r="S235" s="240"/>
      <c r="T235" s="241"/>
      <c r="AT235" s="242" t="s">
        <v>163</v>
      </c>
      <c r="AU235" s="242" t="s">
        <v>82</v>
      </c>
      <c r="AV235" s="11" t="s">
        <v>82</v>
      </c>
      <c r="AW235" s="11" t="s">
        <v>37</v>
      </c>
      <c r="AX235" s="11" t="s">
        <v>24</v>
      </c>
      <c r="AY235" s="242" t="s">
        <v>144</v>
      </c>
    </row>
    <row r="236" s="10" customFormat="1" ht="29.88" customHeight="1">
      <c r="B236" s="203"/>
      <c r="C236" s="204"/>
      <c r="D236" s="205" t="s">
        <v>72</v>
      </c>
      <c r="E236" s="217" t="s">
        <v>551</v>
      </c>
      <c r="F236" s="217" t="s">
        <v>552</v>
      </c>
      <c r="G236" s="204"/>
      <c r="H236" s="204"/>
      <c r="I236" s="207"/>
      <c r="J236" s="218">
        <f>BK236</f>
        <v>0</v>
      </c>
      <c r="K236" s="204"/>
      <c r="L236" s="209"/>
      <c r="M236" s="210"/>
      <c r="N236" s="211"/>
      <c r="O236" s="211"/>
      <c r="P236" s="212">
        <f>P237</f>
        <v>0</v>
      </c>
      <c r="Q236" s="211"/>
      <c r="R236" s="212">
        <f>R237</f>
        <v>0</v>
      </c>
      <c r="S236" s="211"/>
      <c r="T236" s="213">
        <f>T237</f>
        <v>0</v>
      </c>
      <c r="AR236" s="214" t="s">
        <v>24</v>
      </c>
      <c r="AT236" s="215" t="s">
        <v>72</v>
      </c>
      <c r="AU236" s="215" t="s">
        <v>24</v>
      </c>
      <c r="AY236" s="214" t="s">
        <v>144</v>
      </c>
      <c r="BK236" s="216">
        <f>BK237</f>
        <v>0</v>
      </c>
    </row>
    <row r="237" s="1" customFormat="1" ht="25.5" customHeight="1">
      <c r="B237" s="44"/>
      <c r="C237" s="219" t="s">
        <v>863</v>
      </c>
      <c r="D237" s="219" t="s">
        <v>146</v>
      </c>
      <c r="E237" s="220" t="s">
        <v>554</v>
      </c>
      <c r="F237" s="221" t="s">
        <v>555</v>
      </c>
      <c r="G237" s="222" t="s">
        <v>248</v>
      </c>
      <c r="H237" s="223">
        <v>99.872</v>
      </c>
      <c r="I237" s="224"/>
      <c r="J237" s="225">
        <f>ROUND(I237*H237,2)</f>
        <v>0</v>
      </c>
      <c r="K237" s="221" t="s">
        <v>156</v>
      </c>
      <c r="L237" s="70"/>
      <c r="M237" s="226" t="s">
        <v>22</v>
      </c>
      <c r="N237" s="264" t="s">
        <v>44</v>
      </c>
      <c r="O237" s="265"/>
      <c r="P237" s="266">
        <f>O237*H237</f>
        <v>0</v>
      </c>
      <c r="Q237" s="266">
        <v>0</v>
      </c>
      <c r="R237" s="266">
        <f>Q237*H237</f>
        <v>0</v>
      </c>
      <c r="S237" s="266">
        <v>0</v>
      </c>
      <c r="T237" s="267">
        <f>S237*H237</f>
        <v>0</v>
      </c>
      <c r="AR237" s="22" t="s">
        <v>150</v>
      </c>
      <c r="AT237" s="22" t="s">
        <v>146</v>
      </c>
      <c r="AU237" s="22" t="s">
        <v>82</v>
      </c>
      <c r="AY237" s="22" t="s">
        <v>144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22" t="s">
        <v>24</v>
      </c>
      <c r="BK237" s="230">
        <f>ROUND(I237*H237,2)</f>
        <v>0</v>
      </c>
      <c r="BL237" s="22" t="s">
        <v>150</v>
      </c>
      <c r="BM237" s="22" t="s">
        <v>556</v>
      </c>
    </row>
    <row r="238" s="1" customFormat="1" ht="6.96" customHeight="1">
      <c r="B238" s="65"/>
      <c r="C238" s="66"/>
      <c r="D238" s="66"/>
      <c r="E238" s="66"/>
      <c r="F238" s="66"/>
      <c r="G238" s="66"/>
      <c r="H238" s="66"/>
      <c r="I238" s="164"/>
      <c r="J238" s="66"/>
      <c r="K238" s="66"/>
      <c r="L238" s="70"/>
    </row>
  </sheetData>
  <sheetProtection sheet="1" autoFilter="0" formatColumns="0" formatRows="0" objects="1" scenarios="1" spinCount="100000" saltValue="0QLck6UyobB6dbCrafhI2oyybmV/UwK91Hr27YIYdiCwsGkux+oBbDQrMQeZldMcY9Y1M4TRyURuJwXSK/F7iA==" hashValue="EwZADNUpToBbK1nbz3He9QAW3bRNswFzeKwkP5hh24AambS6h3zr07Ao9IHJThb4QfV8kzrJ+KSf455nmO7joA==" algorithmName="SHA-512" password="CC35"/>
  <autoFilter ref="C83:K237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4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9"/>
      <c r="B1" s="135"/>
      <c r="C1" s="135"/>
      <c r="D1" s="136" t="s">
        <v>1</v>
      </c>
      <c r="E1" s="135"/>
      <c r="F1" s="137" t="s">
        <v>107</v>
      </c>
      <c r="G1" s="137" t="s">
        <v>108</v>
      </c>
      <c r="H1" s="137"/>
      <c r="I1" s="138"/>
      <c r="J1" s="137" t="s">
        <v>109</v>
      </c>
      <c r="K1" s="136" t="s">
        <v>110</v>
      </c>
      <c r="L1" s="137" t="s">
        <v>111</v>
      </c>
      <c r="M1" s="137"/>
      <c r="N1" s="137"/>
      <c r="O1" s="137"/>
      <c r="P1" s="137"/>
      <c r="Q1" s="137"/>
      <c r="R1" s="137"/>
      <c r="S1" s="137"/>
      <c r="T1" s="13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ht="36.96" customHeight="1">
      <c r="L2"/>
      <c r="AT2" s="22" t="s">
        <v>103</v>
      </c>
    </row>
    <row r="3" ht="6.96" customHeight="1">
      <c r="B3" s="23"/>
      <c r="C3" s="24"/>
      <c r="D3" s="24"/>
      <c r="E3" s="24"/>
      <c r="F3" s="24"/>
      <c r="G3" s="24"/>
      <c r="H3" s="24"/>
      <c r="I3" s="139"/>
      <c r="J3" s="24"/>
      <c r="K3" s="25"/>
      <c r="AT3" s="22" t="s">
        <v>82</v>
      </c>
    </row>
    <row r="4" ht="36.96" customHeight="1">
      <c r="B4" s="26"/>
      <c r="C4" s="27"/>
      <c r="D4" s="28" t="s">
        <v>112</v>
      </c>
      <c r="E4" s="27"/>
      <c r="F4" s="27"/>
      <c r="G4" s="27"/>
      <c r="H4" s="27"/>
      <c r="I4" s="140"/>
      <c r="J4" s="27"/>
      <c r="K4" s="29"/>
      <c r="M4" s="30" t="s">
        <v>12</v>
      </c>
      <c r="AT4" s="22" t="s">
        <v>6</v>
      </c>
    </row>
    <row r="5" ht="6.96" customHeight="1">
      <c r="B5" s="26"/>
      <c r="C5" s="27"/>
      <c r="D5" s="27"/>
      <c r="E5" s="27"/>
      <c r="F5" s="27"/>
      <c r="G5" s="27"/>
      <c r="H5" s="27"/>
      <c r="I5" s="140"/>
      <c r="J5" s="27"/>
      <c r="K5" s="29"/>
    </row>
    <row r="6">
      <c r="B6" s="26"/>
      <c r="C6" s="27"/>
      <c r="D6" s="38" t="s">
        <v>18</v>
      </c>
      <c r="E6" s="27"/>
      <c r="F6" s="27"/>
      <c r="G6" s="27"/>
      <c r="H6" s="27"/>
      <c r="I6" s="140"/>
      <c r="J6" s="27"/>
      <c r="K6" s="29"/>
    </row>
    <row r="7" ht="16.5" customHeight="1">
      <c r="B7" s="26"/>
      <c r="C7" s="27"/>
      <c r="D7" s="27"/>
      <c r="E7" s="141" t="str">
        <f>'Rekapitulace stavby'!K6</f>
        <v>Komunikace pro chodce</v>
      </c>
      <c r="F7" s="38"/>
      <c r="G7" s="38"/>
      <c r="H7" s="38"/>
      <c r="I7" s="140"/>
      <c r="J7" s="27"/>
      <c r="K7" s="29"/>
    </row>
    <row r="8" s="1" customFormat="1">
      <c r="B8" s="44"/>
      <c r="C8" s="45"/>
      <c r="D8" s="38" t="s">
        <v>113</v>
      </c>
      <c r="E8" s="45"/>
      <c r="F8" s="45"/>
      <c r="G8" s="45"/>
      <c r="H8" s="45"/>
      <c r="I8" s="142"/>
      <c r="J8" s="45"/>
      <c r="K8" s="49"/>
    </row>
    <row r="9" s="1" customFormat="1" ht="36.96" customHeight="1">
      <c r="B9" s="44"/>
      <c r="C9" s="45"/>
      <c r="D9" s="45"/>
      <c r="E9" s="143" t="s">
        <v>1072</v>
      </c>
      <c r="F9" s="45"/>
      <c r="G9" s="45"/>
      <c r="H9" s="45"/>
      <c r="I9" s="142"/>
      <c r="J9" s="45"/>
      <c r="K9" s="49"/>
    </row>
    <row r="10" s="1" customFormat="1">
      <c r="B10" s="44"/>
      <c r="C10" s="45"/>
      <c r="D10" s="45"/>
      <c r="E10" s="45"/>
      <c r="F10" s="45"/>
      <c r="G10" s="45"/>
      <c r="H10" s="45"/>
      <c r="I10" s="142"/>
      <c r="J10" s="45"/>
      <c r="K10" s="49"/>
    </row>
    <row r="11" s="1" customFormat="1" ht="14.4" customHeight="1">
      <c r="B11" s="44"/>
      <c r="C11" s="45"/>
      <c r="D11" s="38" t="s">
        <v>21</v>
      </c>
      <c r="E11" s="45"/>
      <c r="F11" s="33" t="s">
        <v>22</v>
      </c>
      <c r="G11" s="45"/>
      <c r="H11" s="45"/>
      <c r="I11" s="144" t="s">
        <v>23</v>
      </c>
      <c r="J11" s="33" t="s">
        <v>22</v>
      </c>
      <c r="K11" s="49"/>
    </row>
    <row r="12" s="1" customFormat="1" ht="14.4" customHeight="1">
      <c r="B12" s="44"/>
      <c r="C12" s="45"/>
      <c r="D12" s="38" t="s">
        <v>25</v>
      </c>
      <c r="E12" s="45"/>
      <c r="F12" s="33" t="s">
        <v>26</v>
      </c>
      <c r="G12" s="45"/>
      <c r="H12" s="45"/>
      <c r="I12" s="144" t="s">
        <v>27</v>
      </c>
      <c r="J12" s="145" t="str">
        <f>'Rekapitulace stavby'!AN8</f>
        <v>18. 12. 2017</v>
      </c>
      <c r="K12" s="49"/>
    </row>
    <row r="13" s="1" customFormat="1" ht="10.8" customHeight="1">
      <c r="B13" s="44"/>
      <c r="C13" s="45"/>
      <c r="D13" s="45"/>
      <c r="E13" s="45"/>
      <c r="F13" s="45"/>
      <c r="G13" s="45"/>
      <c r="H13" s="45"/>
      <c r="I13" s="142"/>
      <c r="J13" s="45"/>
      <c r="K13" s="49"/>
    </row>
    <row r="14" s="1" customFormat="1" ht="14.4" customHeight="1">
      <c r="B14" s="44"/>
      <c r="C14" s="45"/>
      <c r="D14" s="38" t="s">
        <v>31</v>
      </c>
      <c r="E14" s="45"/>
      <c r="F14" s="45"/>
      <c r="G14" s="45"/>
      <c r="H14" s="45"/>
      <c r="I14" s="144" t="s">
        <v>32</v>
      </c>
      <c r="J14" s="33" t="str">
        <f>IF('Rekapitulace stavby'!AN10="","",'Rekapitulace stavby'!AN10)</f>
        <v/>
      </c>
      <c r="K14" s="49"/>
    </row>
    <row r="15" s="1" customFormat="1" ht="18" customHeight="1">
      <c r="B15" s="44"/>
      <c r="C15" s="45"/>
      <c r="D15" s="45"/>
      <c r="E15" s="33" t="str">
        <f>IF('Rekapitulace stavby'!E11="","",'Rekapitulace stavby'!E11)</f>
        <v xml:space="preserve"> </v>
      </c>
      <c r="F15" s="45"/>
      <c r="G15" s="45"/>
      <c r="H15" s="45"/>
      <c r="I15" s="144" t="s">
        <v>33</v>
      </c>
      <c r="J15" s="33" t="str">
        <f>IF('Rekapitulace stavby'!AN11="","",'Rekapitulace stavby'!AN11)</f>
        <v/>
      </c>
      <c r="K15" s="49"/>
    </row>
    <row r="16" s="1" customFormat="1" ht="6.96" customHeight="1">
      <c r="B16" s="44"/>
      <c r="C16" s="45"/>
      <c r="D16" s="45"/>
      <c r="E16" s="45"/>
      <c r="F16" s="45"/>
      <c r="G16" s="45"/>
      <c r="H16" s="45"/>
      <c r="I16" s="142"/>
      <c r="J16" s="45"/>
      <c r="K16" s="49"/>
    </row>
    <row r="17" s="1" customFormat="1" ht="14.4" customHeight="1">
      <c r="B17" s="44"/>
      <c r="C17" s="45"/>
      <c r="D17" s="38" t="s">
        <v>34</v>
      </c>
      <c r="E17" s="45"/>
      <c r="F17" s="45"/>
      <c r="G17" s="45"/>
      <c r="H17" s="45"/>
      <c r="I17" s="144" t="s">
        <v>32</v>
      </c>
      <c r="J17" s="33" t="str">
        <f>IF('Rekapitulace stavby'!AN13="Vyplň údaj","",IF('Rekapitulace stavby'!AN13="","",'Rekapitulace stavby'!AN13))</f>
        <v/>
      </c>
      <c r="K17" s="49"/>
    </row>
    <row r="18" s="1" customFormat="1" ht="18" customHeight="1">
      <c r="B18" s="44"/>
      <c r="C18" s="45"/>
      <c r="D18" s="45"/>
      <c r="E18" s="33" t="str">
        <f>IF('Rekapitulace stavby'!E14="Vyplň údaj","",IF('Rekapitulace stavby'!E14="","",'Rekapitulace stavby'!E14))</f>
        <v/>
      </c>
      <c r="F18" s="45"/>
      <c r="G18" s="45"/>
      <c r="H18" s="45"/>
      <c r="I18" s="144" t="s">
        <v>33</v>
      </c>
      <c r="J18" s="33" t="str">
        <f>IF('Rekapitulace stavby'!AN14="Vyplň údaj","",IF('Rekapitulace stavby'!AN14="","",'Rekapitulace stavby'!AN14))</f>
        <v/>
      </c>
      <c r="K18" s="49"/>
    </row>
    <row r="19" s="1" customFormat="1" ht="6.96" customHeight="1">
      <c r="B19" s="44"/>
      <c r="C19" s="45"/>
      <c r="D19" s="45"/>
      <c r="E19" s="45"/>
      <c r="F19" s="45"/>
      <c r="G19" s="45"/>
      <c r="H19" s="45"/>
      <c r="I19" s="142"/>
      <c r="J19" s="45"/>
      <c r="K19" s="49"/>
    </row>
    <row r="20" s="1" customFormat="1" ht="14.4" customHeight="1">
      <c r="B20" s="44"/>
      <c r="C20" s="45"/>
      <c r="D20" s="38" t="s">
        <v>36</v>
      </c>
      <c r="E20" s="45"/>
      <c r="F20" s="45"/>
      <c r="G20" s="45"/>
      <c r="H20" s="45"/>
      <c r="I20" s="144" t="s">
        <v>32</v>
      </c>
      <c r="J20" s="33" t="str">
        <f>IF('Rekapitulace stavby'!AN16="","",'Rekapitulace stavby'!AN16)</f>
        <v/>
      </c>
      <c r="K20" s="49"/>
    </row>
    <row r="21" s="1" customFormat="1" ht="18" customHeight="1">
      <c r="B21" s="44"/>
      <c r="C21" s="45"/>
      <c r="D21" s="45"/>
      <c r="E21" s="33" t="str">
        <f>IF('Rekapitulace stavby'!E17="","",'Rekapitulace stavby'!E17)</f>
        <v xml:space="preserve"> </v>
      </c>
      <c r="F21" s="45"/>
      <c r="G21" s="45"/>
      <c r="H21" s="45"/>
      <c r="I21" s="144" t="s">
        <v>33</v>
      </c>
      <c r="J21" s="33" t="str">
        <f>IF('Rekapitulace stavby'!AN17="","",'Rekapitulace stavby'!AN17)</f>
        <v/>
      </c>
      <c r="K21" s="49"/>
    </row>
    <row r="22" s="1" customFormat="1" ht="6.96" customHeight="1">
      <c r="B22" s="44"/>
      <c r="C22" s="45"/>
      <c r="D22" s="45"/>
      <c r="E22" s="45"/>
      <c r="F22" s="45"/>
      <c r="G22" s="45"/>
      <c r="H22" s="45"/>
      <c r="I22" s="142"/>
      <c r="J22" s="45"/>
      <c r="K22" s="49"/>
    </row>
    <row r="23" s="1" customFormat="1" ht="14.4" customHeight="1">
      <c r="B23" s="44"/>
      <c r="C23" s="45"/>
      <c r="D23" s="38" t="s">
        <v>38</v>
      </c>
      <c r="E23" s="45"/>
      <c r="F23" s="45"/>
      <c r="G23" s="45"/>
      <c r="H23" s="45"/>
      <c r="I23" s="142"/>
      <c r="J23" s="45"/>
      <c r="K23" s="49"/>
    </row>
    <row r="24" s="6" customFormat="1" ht="16.5" customHeight="1">
      <c r="B24" s="146"/>
      <c r="C24" s="147"/>
      <c r="D24" s="147"/>
      <c r="E24" s="42" t="s">
        <v>22</v>
      </c>
      <c r="F24" s="42"/>
      <c r="G24" s="42"/>
      <c r="H24" s="42"/>
      <c r="I24" s="148"/>
      <c r="J24" s="147"/>
      <c r="K24" s="149"/>
    </row>
    <row r="25" s="1" customFormat="1" ht="6.96" customHeight="1">
      <c r="B25" s="44"/>
      <c r="C25" s="45"/>
      <c r="D25" s="45"/>
      <c r="E25" s="45"/>
      <c r="F25" s="45"/>
      <c r="G25" s="45"/>
      <c r="H25" s="45"/>
      <c r="I25" s="142"/>
      <c r="J25" s="45"/>
      <c r="K25" s="49"/>
    </row>
    <row r="26" s="1" customFormat="1" ht="6.96" customHeight="1">
      <c r="B26" s="44"/>
      <c r="C26" s="45"/>
      <c r="D26" s="104"/>
      <c r="E26" s="104"/>
      <c r="F26" s="104"/>
      <c r="G26" s="104"/>
      <c r="H26" s="104"/>
      <c r="I26" s="150"/>
      <c r="J26" s="104"/>
      <c r="K26" s="151"/>
    </row>
    <row r="27" s="1" customFormat="1" ht="25.44" customHeight="1">
      <c r="B27" s="44"/>
      <c r="C27" s="45"/>
      <c r="D27" s="152" t="s">
        <v>39</v>
      </c>
      <c r="E27" s="45"/>
      <c r="F27" s="45"/>
      <c r="G27" s="45"/>
      <c r="H27" s="45"/>
      <c r="I27" s="142"/>
      <c r="J27" s="153">
        <f>ROUND(J84,2)</f>
        <v>0</v>
      </c>
      <c r="K27" s="49"/>
    </row>
    <row r="28" s="1" customFormat="1" ht="6.96" customHeight="1">
      <c r="B28" s="44"/>
      <c r="C28" s="45"/>
      <c r="D28" s="104"/>
      <c r="E28" s="104"/>
      <c r="F28" s="104"/>
      <c r="G28" s="104"/>
      <c r="H28" s="104"/>
      <c r="I28" s="150"/>
      <c r="J28" s="104"/>
      <c r="K28" s="151"/>
    </row>
    <row r="29" s="1" customFormat="1" ht="14.4" customHeight="1">
      <c r="B29" s="44"/>
      <c r="C29" s="45"/>
      <c r="D29" s="45"/>
      <c r="E29" s="45"/>
      <c r="F29" s="50" t="s">
        <v>41</v>
      </c>
      <c r="G29" s="45"/>
      <c r="H29" s="45"/>
      <c r="I29" s="154" t="s">
        <v>40</v>
      </c>
      <c r="J29" s="50" t="s">
        <v>42</v>
      </c>
      <c r="K29" s="49"/>
    </row>
    <row r="30" s="1" customFormat="1" ht="14.4" customHeight="1">
      <c r="B30" s="44"/>
      <c r="C30" s="45"/>
      <c r="D30" s="53" t="s">
        <v>43</v>
      </c>
      <c r="E30" s="53" t="s">
        <v>44</v>
      </c>
      <c r="F30" s="155">
        <f>ROUND(SUM(BE84:BE199), 2)</f>
        <v>0</v>
      </c>
      <c r="G30" s="45"/>
      <c r="H30" s="45"/>
      <c r="I30" s="156">
        <v>0.20999999999999999</v>
      </c>
      <c r="J30" s="155">
        <f>ROUND(ROUND((SUM(BE84:BE199)), 2)*I30, 2)</f>
        <v>0</v>
      </c>
      <c r="K30" s="49"/>
    </row>
    <row r="31" s="1" customFormat="1" ht="14.4" customHeight="1">
      <c r="B31" s="44"/>
      <c r="C31" s="45"/>
      <c r="D31" s="45"/>
      <c r="E31" s="53" t="s">
        <v>45</v>
      </c>
      <c r="F31" s="155">
        <f>ROUND(SUM(BF84:BF199), 2)</f>
        <v>0</v>
      </c>
      <c r="G31" s="45"/>
      <c r="H31" s="45"/>
      <c r="I31" s="156">
        <v>0.14999999999999999</v>
      </c>
      <c r="J31" s="155">
        <f>ROUND(ROUND((SUM(BF84:BF199)), 2)*I31, 2)</f>
        <v>0</v>
      </c>
      <c r="K31" s="49"/>
    </row>
    <row r="32" hidden="1" s="1" customFormat="1" ht="14.4" customHeight="1">
      <c r="B32" s="44"/>
      <c r="C32" s="45"/>
      <c r="D32" s="45"/>
      <c r="E32" s="53" t="s">
        <v>46</v>
      </c>
      <c r="F32" s="155">
        <f>ROUND(SUM(BG84:BG199), 2)</f>
        <v>0</v>
      </c>
      <c r="G32" s="45"/>
      <c r="H32" s="45"/>
      <c r="I32" s="156">
        <v>0.20999999999999999</v>
      </c>
      <c r="J32" s="155">
        <v>0</v>
      </c>
      <c r="K32" s="49"/>
    </row>
    <row r="33" hidden="1" s="1" customFormat="1" ht="14.4" customHeight="1">
      <c r="B33" s="44"/>
      <c r="C33" s="45"/>
      <c r="D33" s="45"/>
      <c r="E33" s="53" t="s">
        <v>47</v>
      </c>
      <c r="F33" s="155">
        <f>ROUND(SUM(BH84:BH199), 2)</f>
        <v>0</v>
      </c>
      <c r="G33" s="45"/>
      <c r="H33" s="45"/>
      <c r="I33" s="156">
        <v>0.14999999999999999</v>
      </c>
      <c r="J33" s="155">
        <v>0</v>
      </c>
      <c r="K33" s="49"/>
    </row>
    <row r="34" hidden="1" s="1" customFormat="1" ht="14.4" customHeight="1">
      <c r="B34" s="44"/>
      <c r="C34" s="45"/>
      <c r="D34" s="45"/>
      <c r="E34" s="53" t="s">
        <v>48</v>
      </c>
      <c r="F34" s="155">
        <f>ROUND(SUM(BI84:BI199), 2)</f>
        <v>0</v>
      </c>
      <c r="G34" s="45"/>
      <c r="H34" s="45"/>
      <c r="I34" s="156">
        <v>0</v>
      </c>
      <c r="J34" s="155">
        <v>0</v>
      </c>
      <c r="K34" s="49"/>
    </row>
    <row r="35" s="1" customFormat="1" ht="6.96" customHeight="1">
      <c r="B35" s="44"/>
      <c r="C35" s="45"/>
      <c r="D35" s="45"/>
      <c r="E35" s="45"/>
      <c r="F35" s="45"/>
      <c r="G35" s="45"/>
      <c r="H35" s="45"/>
      <c r="I35" s="142"/>
      <c r="J35" s="45"/>
      <c r="K35" s="49"/>
    </row>
    <row r="36" s="1" customFormat="1" ht="25.44" customHeight="1">
      <c r="B36" s="44"/>
      <c r="C36" s="157"/>
      <c r="D36" s="158" t="s">
        <v>49</v>
      </c>
      <c r="E36" s="96"/>
      <c r="F36" s="96"/>
      <c r="G36" s="159" t="s">
        <v>50</v>
      </c>
      <c r="H36" s="160" t="s">
        <v>51</v>
      </c>
      <c r="I36" s="161"/>
      <c r="J36" s="162">
        <f>SUM(J27:J34)</f>
        <v>0</v>
      </c>
      <c r="K36" s="163"/>
    </row>
    <row r="37" s="1" customFormat="1" ht="14.4" customHeight="1">
      <c r="B37" s="65"/>
      <c r="C37" s="66"/>
      <c r="D37" s="66"/>
      <c r="E37" s="66"/>
      <c r="F37" s="66"/>
      <c r="G37" s="66"/>
      <c r="H37" s="66"/>
      <c r="I37" s="164"/>
      <c r="J37" s="66"/>
      <c r="K37" s="67"/>
    </row>
    <row r="41" s="1" customFormat="1" ht="6.96" customHeight="1">
      <c r="B41" s="165"/>
      <c r="C41" s="166"/>
      <c r="D41" s="166"/>
      <c r="E41" s="166"/>
      <c r="F41" s="166"/>
      <c r="G41" s="166"/>
      <c r="H41" s="166"/>
      <c r="I41" s="167"/>
      <c r="J41" s="166"/>
      <c r="K41" s="168"/>
    </row>
    <row r="42" s="1" customFormat="1" ht="36.96" customHeight="1">
      <c r="B42" s="44"/>
      <c r="C42" s="28" t="s">
        <v>115</v>
      </c>
      <c r="D42" s="45"/>
      <c r="E42" s="45"/>
      <c r="F42" s="45"/>
      <c r="G42" s="45"/>
      <c r="H42" s="45"/>
      <c r="I42" s="142"/>
      <c r="J42" s="45"/>
      <c r="K42" s="49"/>
    </row>
    <row r="43" s="1" customFormat="1" ht="6.96" customHeight="1">
      <c r="B43" s="44"/>
      <c r="C43" s="45"/>
      <c r="D43" s="45"/>
      <c r="E43" s="45"/>
      <c r="F43" s="45"/>
      <c r="G43" s="45"/>
      <c r="H43" s="45"/>
      <c r="I43" s="142"/>
      <c r="J43" s="45"/>
      <c r="K43" s="49"/>
    </row>
    <row r="44" s="1" customFormat="1" ht="14.4" customHeight="1">
      <c r="B44" s="44"/>
      <c r="C44" s="38" t="s">
        <v>18</v>
      </c>
      <c r="D44" s="45"/>
      <c r="E44" s="45"/>
      <c r="F44" s="45"/>
      <c r="G44" s="45"/>
      <c r="H44" s="45"/>
      <c r="I44" s="142"/>
      <c r="J44" s="45"/>
      <c r="K44" s="49"/>
    </row>
    <row r="45" s="1" customFormat="1" ht="16.5" customHeight="1">
      <c r="B45" s="44"/>
      <c r="C45" s="45"/>
      <c r="D45" s="45"/>
      <c r="E45" s="141" t="str">
        <f>E7</f>
        <v>Komunikace pro chodce</v>
      </c>
      <c r="F45" s="38"/>
      <c r="G45" s="38"/>
      <c r="H45" s="38"/>
      <c r="I45" s="142"/>
      <c r="J45" s="45"/>
      <c r="K45" s="49"/>
    </row>
    <row r="46" s="1" customFormat="1" ht="14.4" customHeight="1">
      <c r="B46" s="44"/>
      <c r="C46" s="38" t="s">
        <v>113</v>
      </c>
      <c r="D46" s="45"/>
      <c r="E46" s="45"/>
      <c r="F46" s="45"/>
      <c r="G46" s="45"/>
      <c r="H46" s="45"/>
      <c r="I46" s="142"/>
      <c r="J46" s="45"/>
      <c r="K46" s="49"/>
    </row>
    <row r="47" s="1" customFormat="1" ht="17.25" customHeight="1">
      <c r="B47" s="44"/>
      <c r="C47" s="45"/>
      <c r="D47" s="45"/>
      <c r="E47" s="143" t="str">
        <f>E9</f>
        <v xml:space="preserve">TRASA8-ČÁST -  Komunikace a terénní úpravy část úseku S8</v>
      </c>
      <c r="F47" s="45"/>
      <c r="G47" s="45"/>
      <c r="H47" s="45"/>
      <c r="I47" s="142"/>
      <c r="J47" s="45"/>
      <c r="K47" s="49"/>
    </row>
    <row r="48" s="1" customFormat="1" ht="6.96" customHeight="1">
      <c r="B48" s="44"/>
      <c r="C48" s="45"/>
      <c r="D48" s="45"/>
      <c r="E48" s="45"/>
      <c r="F48" s="45"/>
      <c r="G48" s="45"/>
      <c r="H48" s="45"/>
      <c r="I48" s="142"/>
      <c r="J48" s="45"/>
      <c r="K48" s="49"/>
    </row>
    <row r="49" s="1" customFormat="1" ht="18" customHeight="1">
      <c r="B49" s="44"/>
      <c r="C49" s="38" t="s">
        <v>25</v>
      </c>
      <c r="D49" s="45"/>
      <c r="E49" s="45"/>
      <c r="F49" s="33" t="str">
        <f>F12</f>
        <v xml:space="preserve"> </v>
      </c>
      <c r="G49" s="45"/>
      <c r="H49" s="45"/>
      <c r="I49" s="144" t="s">
        <v>27</v>
      </c>
      <c r="J49" s="145" t="str">
        <f>IF(J12="","",J12)</f>
        <v>18. 12. 2017</v>
      </c>
      <c r="K49" s="49"/>
    </row>
    <row r="50" s="1" customFormat="1" ht="6.96" customHeight="1">
      <c r="B50" s="44"/>
      <c r="C50" s="45"/>
      <c r="D50" s="45"/>
      <c r="E50" s="45"/>
      <c r="F50" s="45"/>
      <c r="G50" s="45"/>
      <c r="H50" s="45"/>
      <c r="I50" s="142"/>
      <c r="J50" s="45"/>
      <c r="K50" s="49"/>
    </row>
    <row r="51" s="1" customFormat="1">
      <c r="B51" s="44"/>
      <c r="C51" s="38" t="s">
        <v>31</v>
      </c>
      <c r="D51" s="45"/>
      <c r="E51" s="45"/>
      <c r="F51" s="33" t="str">
        <f>E15</f>
        <v xml:space="preserve"> </v>
      </c>
      <c r="G51" s="45"/>
      <c r="H51" s="45"/>
      <c r="I51" s="144" t="s">
        <v>36</v>
      </c>
      <c r="J51" s="42" t="str">
        <f>E21</f>
        <v xml:space="preserve"> </v>
      </c>
      <c r="K51" s="49"/>
    </row>
    <row r="52" s="1" customFormat="1" ht="14.4" customHeight="1">
      <c r="B52" s="44"/>
      <c r="C52" s="38" t="s">
        <v>34</v>
      </c>
      <c r="D52" s="45"/>
      <c r="E52" s="45"/>
      <c r="F52" s="33" t="str">
        <f>IF(E18="","",E18)</f>
        <v/>
      </c>
      <c r="G52" s="45"/>
      <c r="H52" s="45"/>
      <c r="I52" s="142"/>
      <c r="J52" s="169"/>
      <c r="K52" s="49"/>
    </row>
    <row r="53" s="1" customFormat="1" ht="10.32" customHeight="1">
      <c r="B53" s="44"/>
      <c r="C53" s="45"/>
      <c r="D53" s="45"/>
      <c r="E53" s="45"/>
      <c r="F53" s="45"/>
      <c r="G53" s="45"/>
      <c r="H53" s="45"/>
      <c r="I53" s="142"/>
      <c r="J53" s="45"/>
      <c r="K53" s="49"/>
    </row>
    <row r="54" s="1" customFormat="1" ht="29.28" customHeight="1">
      <c r="B54" s="44"/>
      <c r="C54" s="170" t="s">
        <v>116</v>
      </c>
      <c r="D54" s="157"/>
      <c r="E54" s="157"/>
      <c r="F54" s="157"/>
      <c r="G54" s="157"/>
      <c r="H54" s="157"/>
      <c r="I54" s="171"/>
      <c r="J54" s="172" t="s">
        <v>117</v>
      </c>
      <c r="K54" s="173"/>
    </row>
    <row r="55" s="1" customFormat="1" ht="10.32" customHeight="1">
      <c r="B55" s="44"/>
      <c r="C55" s="45"/>
      <c r="D55" s="45"/>
      <c r="E55" s="45"/>
      <c r="F55" s="45"/>
      <c r="G55" s="45"/>
      <c r="H55" s="45"/>
      <c r="I55" s="142"/>
      <c r="J55" s="45"/>
      <c r="K55" s="49"/>
    </row>
    <row r="56" s="1" customFormat="1" ht="29.28" customHeight="1">
      <c r="B56" s="44"/>
      <c r="C56" s="174" t="s">
        <v>118</v>
      </c>
      <c r="D56" s="45"/>
      <c r="E56" s="45"/>
      <c r="F56" s="45"/>
      <c r="G56" s="45"/>
      <c r="H56" s="45"/>
      <c r="I56" s="142"/>
      <c r="J56" s="153">
        <f>J84</f>
        <v>0</v>
      </c>
      <c r="K56" s="49"/>
      <c r="AU56" s="22" t="s">
        <v>119</v>
      </c>
    </row>
    <row r="57" s="7" customFormat="1" ht="24.96" customHeight="1">
      <c r="B57" s="175"/>
      <c r="C57" s="176"/>
      <c r="D57" s="177" t="s">
        <v>120</v>
      </c>
      <c r="E57" s="178"/>
      <c r="F57" s="178"/>
      <c r="G57" s="178"/>
      <c r="H57" s="178"/>
      <c r="I57" s="179"/>
      <c r="J57" s="180">
        <f>J85</f>
        <v>0</v>
      </c>
      <c r="K57" s="181"/>
    </row>
    <row r="58" s="8" customFormat="1" ht="19.92" customHeight="1">
      <c r="B58" s="182"/>
      <c r="C58" s="183"/>
      <c r="D58" s="184" t="s">
        <v>121</v>
      </c>
      <c r="E58" s="185"/>
      <c r="F58" s="185"/>
      <c r="G58" s="185"/>
      <c r="H58" s="185"/>
      <c r="I58" s="186"/>
      <c r="J58" s="187">
        <f>J86</f>
        <v>0</v>
      </c>
      <c r="K58" s="188"/>
    </row>
    <row r="59" s="8" customFormat="1" ht="19.92" customHeight="1">
      <c r="B59" s="182"/>
      <c r="C59" s="183"/>
      <c r="D59" s="184" t="s">
        <v>122</v>
      </c>
      <c r="E59" s="185"/>
      <c r="F59" s="185"/>
      <c r="G59" s="185"/>
      <c r="H59" s="185"/>
      <c r="I59" s="186"/>
      <c r="J59" s="187">
        <f>J120</f>
        <v>0</v>
      </c>
      <c r="K59" s="188"/>
    </row>
    <row r="60" s="8" customFormat="1" ht="19.92" customHeight="1">
      <c r="B60" s="182"/>
      <c r="C60" s="183"/>
      <c r="D60" s="184" t="s">
        <v>123</v>
      </c>
      <c r="E60" s="185"/>
      <c r="F60" s="185"/>
      <c r="G60" s="185"/>
      <c r="H60" s="185"/>
      <c r="I60" s="186"/>
      <c r="J60" s="187">
        <f>J125</f>
        <v>0</v>
      </c>
      <c r="K60" s="188"/>
    </row>
    <row r="61" s="8" customFormat="1" ht="19.92" customHeight="1">
      <c r="B61" s="182"/>
      <c r="C61" s="183"/>
      <c r="D61" s="184" t="s">
        <v>124</v>
      </c>
      <c r="E61" s="185"/>
      <c r="F61" s="185"/>
      <c r="G61" s="185"/>
      <c r="H61" s="185"/>
      <c r="I61" s="186"/>
      <c r="J61" s="187">
        <f>J147</f>
        <v>0</v>
      </c>
      <c r="K61" s="188"/>
    </row>
    <row r="62" s="8" customFormat="1" ht="19.92" customHeight="1">
      <c r="B62" s="182"/>
      <c r="C62" s="183"/>
      <c r="D62" s="184" t="s">
        <v>125</v>
      </c>
      <c r="E62" s="185"/>
      <c r="F62" s="185"/>
      <c r="G62" s="185"/>
      <c r="H62" s="185"/>
      <c r="I62" s="186"/>
      <c r="J62" s="187">
        <f>J158</f>
        <v>0</v>
      </c>
      <c r="K62" s="188"/>
    </row>
    <row r="63" s="8" customFormat="1" ht="19.92" customHeight="1">
      <c r="B63" s="182"/>
      <c r="C63" s="183"/>
      <c r="D63" s="184" t="s">
        <v>126</v>
      </c>
      <c r="E63" s="185"/>
      <c r="F63" s="185"/>
      <c r="G63" s="185"/>
      <c r="H63" s="185"/>
      <c r="I63" s="186"/>
      <c r="J63" s="187">
        <f>J183</f>
        <v>0</v>
      </c>
      <c r="K63" s="188"/>
    </row>
    <row r="64" s="8" customFormat="1" ht="19.92" customHeight="1">
      <c r="B64" s="182"/>
      <c r="C64" s="183"/>
      <c r="D64" s="184" t="s">
        <v>127</v>
      </c>
      <c r="E64" s="185"/>
      <c r="F64" s="185"/>
      <c r="G64" s="185"/>
      <c r="H64" s="185"/>
      <c r="I64" s="186"/>
      <c r="J64" s="187">
        <f>J198</f>
        <v>0</v>
      </c>
      <c r="K64" s="188"/>
    </row>
    <row r="65" s="1" customFormat="1" ht="21.84" customHeight="1">
      <c r="B65" s="44"/>
      <c r="C65" s="45"/>
      <c r="D65" s="45"/>
      <c r="E65" s="45"/>
      <c r="F65" s="45"/>
      <c r="G65" s="45"/>
      <c r="H65" s="45"/>
      <c r="I65" s="142"/>
      <c r="J65" s="45"/>
      <c r="K65" s="49"/>
    </row>
    <row r="66" s="1" customFormat="1" ht="6.96" customHeight="1">
      <c r="B66" s="65"/>
      <c r="C66" s="66"/>
      <c r="D66" s="66"/>
      <c r="E66" s="66"/>
      <c r="F66" s="66"/>
      <c r="G66" s="66"/>
      <c r="H66" s="66"/>
      <c r="I66" s="164"/>
      <c r="J66" s="66"/>
      <c r="K66" s="67"/>
    </row>
    <row r="70" s="1" customFormat="1" ht="6.96" customHeight="1">
      <c r="B70" s="68"/>
      <c r="C70" s="69"/>
      <c r="D70" s="69"/>
      <c r="E70" s="69"/>
      <c r="F70" s="69"/>
      <c r="G70" s="69"/>
      <c r="H70" s="69"/>
      <c r="I70" s="167"/>
      <c r="J70" s="69"/>
      <c r="K70" s="69"/>
      <c r="L70" s="70"/>
    </row>
    <row r="71" s="1" customFormat="1" ht="36.96" customHeight="1">
      <c r="B71" s="44"/>
      <c r="C71" s="71" t="s">
        <v>128</v>
      </c>
      <c r="D71" s="72"/>
      <c r="E71" s="72"/>
      <c r="F71" s="72"/>
      <c r="G71" s="72"/>
      <c r="H71" s="72"/>
      <c r="I71" s="189"/>
      <c r="J71" s="72"/>
      <c r="K71" s="72"/>
      <c r="L71" s="70"/>
    </row>
    <row r="72" s="1" customFormat="1" ht="6.96" customHeight="1">
      <c r="B72" s="44"/>
      <c r="C72" s="72"/>
      <c r="D72" s="72"/>
      <c r="E72" s="72"/>
      <c r="F72" s="72"/>
      <c r="G72" s="72"/>
      <c r="H72" s="72"/>
      <c r="I72" s="189"/>
      <c r="J72" s="72"/>
      <c r="K72" s="72"/>
      <c r="L72" s="70"/>
    </row>
    <row r="73" s="1" customFormat="1" ht="14.4" customHeight="1">
      <c r="B73" s="44"/>
      <c r="C73" s="74" t="s">
        <v>18</v>
      </c>
      <c r="D73" s="72"/>
      <c r="E73" s="72"/>
      <c r="F73" s="72"/>
      <c r="G73" s="72"/>
      <c r="H73" s="72"/>
      <c r="I73" s="189"/>
      <c r="J73" s="72"/>
      <c r="K73" s="72"/>
      <c r="L73" s="70"/>
    </row>
    <row r="74" s="1" customFormat="1" ht="16.5" customHeight="1">
      <c r="B74" s="44"/>
      <c r="C74" s="72"/>
      <c r="D74" s="72"/>
      <c r="E74" s="190" t="str">
        <f>E7</f>
        <v>Komunikace pro chodce</v>
      </c>
      <c r="F74" s="74"/>
      <c r="G74" s="74"/>
      <c r="H74" s="74"/>
      <c r="I74" s="189"/>
      <c r="J74" s="72"/>
      <c r="K74" s="72"/>
      <c r="L74" s="70"/>
    </row>
    <row r="75" s="1" customFormat="1" ht="14.4" customHeight="1">
      <c r="B75" s="44"/>
      <c r="C75" s="74" t="s">
        <v>113</v>
      </c>
      <c r="D75" s="72"/>
      <c r="E75" s="72"/>
      <c r="F75" s="72"/>
      <c r="G75" s="72"/>
      <c r="H75" s="72"/>
      <c r="I75" s="189"/>
      <c r="J75" s="72"/>
      <c r="K75" s="72"/>
      <c r="L75" s="70"/>
    </row>
    <row r="76" s="1" customFormat="1" ht="17.25" customHeight="1">
      <c r="B76" s="44"/>
      <c r="C76" s="72"/>
      <c r="D76" s="72"/>
      <c r="E76" s="80" t="str">
        <f>E9</f>
        <v xml:space="preserve">TRASA8-ČÁST -  Komunikace a terénní úpravy část úseku S8</v>
      </c>
      <c r="F76" s="72"/>
      <c r="G76" s="72"/>
      <c r="H76" s="72"/>
      <c r="I76" s="189"/>
      <c r="J76" s="72"/>
      <c r="K76" s="72"/>
      <c r="L76" s="70"/>
    </row>
    <row r="77" s="1" customFormat="1" ht="6.96" customHeight="1">
      <c r="B77" s="44"/>
      <c r="C77" s="72"/>
      <c r="D77" s="72"/>
      <c r="E77" s="72"/>
      <c r="F77" s="72"/>
      <c r="G77" s="72"/>
      <c r="H77" s="72"/>
      <c r="I77" s="189"/>
      <c r="J77" s="72"/>
      <c r="K77" s="72"/>
      <c r="L77" s="70"/>
    </row>
    <row r="78" s="1" customFormat="1" ht="18" customHeight="1">
      <c r="B78" s="44"/>
      <c r="C78" s="74" t="s">
        <v>25</v>
      </c>
      <c r="D78" s="72"/>
      <c r="E78" s="72"/>
      <c r="F78" s="191" t="str">
        <f>F12</f>
        <v xml:space="preserve"> </v>
      </c>
      <c r="G78" s="72"/>
      <c r="H78" s="72"/>
      <c r="I78" s="192" t="s">
        <v>27</v>
      </c>
      <c r="J78" s="83" t="str">
        <f>IF(J12="","",J12)</f>
        <v>18. 12. 2017</v>
      </c>
      <c r="K78" s="72"/>
      <c r="L78" s="70"/>
    </row>
    <row r="79" s="1" customFormat="1" ht="6.96" customHeight="1">
      <c r="B79" s="44"/>
      <c r="C79" s="72"/>
      <c r="D79" s="72"/>
      <c r="E79" s="72"/>
      <c r="F79" s="72"/>
      <c r="G79" s="72"/>
      <c r="H79" s="72"/>
      <c r="I79" s="189"/>
      <c r="J79" s="72"/>
      <c r="K79" s="72"/>
      <c r="L79" s="70"/>
    </row>
    <row r="80" s="1" customFormat="1">
      <c r="B80" s="44"/>
      <c r="C80" s="74" t="s">
        <v>31</v>
      </c>
      <c r="D80" s="72"/>
      <c r="E80" s="72"/>
      <c r="F80" s="191" t="str">
        <f>E15</f>
        <v xml:space="preserve"> </v>
      </c>
      <c r="G80" s="72"/>
      <c r="H80" s="72"/>
      <c r="I80" s="192" t="s">
        <v>36</v>
      </c>
      <c r="J80" s="191" t="str">
        <f>E21</f>
        <v xml:space="preserve"> </v>
      </c>
      <c r="K80" s="72"/>
      <c r="L80" s="70"/>
    </row>
    <row r="81" s="1" customFormat="1" ht="14.4" customHeight="1">
      <c r="B81" s="44"/>
      <c r="C81" s="74" t="s">
        <v>34</v>
      </c>
      <c r="D81" s="72"/>
      <c r="E81" s="72"/>
      <c r="F81" s="191" t="str">
        <f>IF(E18="","",E18)</f>
        <v/>
      </c>
      <c r="G81" s="72"/>
      <c r="H81" s="72"/>
      <c r="I81" s="189"/>
      <c r="J81" s="72"/>
      <c r="K81" s="72"/>
      <c r="L81" s="70"/>
    </row>
    <row r="82" s="1" customFormat="1" ht="10.32" customHeight="1">
      <c r="B82" s="44"/>
      <c r="C82" s="72"/>
      <c r="D82" s="72"/>
      <c r="E82" s="72"/>
      <c r="F82" s="72"/>
      <c r="G82" s="72"/>
      <c r="H82" s="72"/>
      <c r="I82" s="189"/>
      <c r="J82" s="72"/>
      <c r="K82" s="72"/>
      <c r="L82" s="70"/>
    </row>
    <row r="83" s="9" customFormat="1" ht="29.28" customHeight="1">
      <c r="B83" s="193"/>
      <c r="C83" s="194" t="s">
        <v>129</v>
      </c>
      <c r="D83" s="195" t="s">
        <v>58</v>
      </c>
      <c r="E83" s="195" t="s">
        <v>54</v>
      </c>
      <c r="F83" s="195" t="s">
        <v>130</v>
      </c>
      <c r="G83" s="195" t="s">
        <v>131</v>
      </c>
      <c r="H83" s="195" t="s">
        <v>132</v>
      </c>
      <c r="I83" s="196" t="s">
        <v>133</v>
      </c>
      <c r="J83" s="195" t="s">
        <v>117</v>
      </c>
      <c r="K83" s="197" t="s">
        <v>134</v>
      </c>
      <c r="L83" s="198"/>
      <c r="M83" s="100" t="s">
        <v>135</v>
      </c>
      <c r="N83" s="101" t="s">
        <v>43</v>
      </c>
      <c r="O83" s="101" t="s">
        <v>136</v>
      </c>
      <c r="P83" s="101" t="s">
        <v>137</v>
      </c>
      <c r="Q83" s="101" t="s">
        <v>138</v>
      </c>
      <c r="R83" s="101" t="s">
        <v>139</v>
      </c>
      <c r="S83" s="101" t="s">
        <v>140</v>
      </c>
      <c r="T83" s="102" t="s">
        <v>141</v>
      </c>
    </row>
    <row r="84" s="1" customFormat="1" ht="29.28" customHeight="1">
      <c r="B84" s="44"/>
      <c r="C84" s="106" t="s">
        <v>118</v>
      </c>
      <c r="D84" s="72"/>
      <c r="E84" s="72"/>
      <c r="F84" s="72"/>
      <c r="G84" s="72"/>
      <c r="H84" s="72"/>
      <c r="I84" s="189"/>
      <c r="J84" s="199">
        <f>BK84</f>
        <v>0</v>
      </c>
      <c r="K84" s="72"/>
      <c r="L84" s="70"/>
      <c r="M84" s="103"/>
      <c r="N84" s="104"/>
      <c r="O84" s="104"/>
      <c r="P84" s="200">
        <f>P85</f>
        <v>0</v>
      </c>
      <c r="Q84" s="104"/>
      <c r="R84" s="200">
        <f>R85</f>
        <v>119.59444429999999</v>
      </c>
      <c r="S84" s="104"/>
      <c r="T84" s="201">
        <f>T85</f>
        <v>97.095109999999991</v>
      </c>
      <c r="AT84" s="22" t="s">
        <v>72</v>
      </c>
      <c r="AU84" s="22" t="s">
        <v>119</v>
      </c>
      <c r="BK84" s="202">
        <f>BK85</f>
        <v>0</v>
      </c>
    </row>
    <row r="85" s="10" customFormat="1" ht="37.44" customHeight="1">
      <c r="B85" s="203"/>
      <c r="C85" s="204"/>
      <c r="D85" s="205" t="s">
        <v>72</v>
      </c>
      <c r="E85" s="206" t="s">
        <v>142</v>
      </c>
      <c r="F85" s="206" t="s">
        <v>143</v>
      </c>
      <c r="G85" s="204"/>
      <c r="H85" s="204"/>
      <c r="I85" s="207"/>
      <c r="J85" s="208">
        <f>BK85</f>
        <v>0</v>
      </c>
      <c r="K85" s="204"/>
      <c r="L85" s="209"/>
      <c r="M85" s="210"/>
      <c r="N85" s="211"/>
      <c r="O85" s="211"/>
      <c r="P85" s="212">
        <f>P86+P120+P125+P147+P158+P183+P198</f>
        <v>0</v>
      </c>
      <c r="Q85" s="211"/>
      <c r="R85" s="212">
        <f>R86+R120+R125+R147+R158+R183+R198</f>
        <v>119.59444429999999</v>
      </c>
      <c r="S85" s="211"/>
      <c r="T85" s="213">
        <f>T86+T120+T125+T147+T158+T183+T198</f>
        <v>97.095109999999991</v>
      </c>
      <c r="AR85" s="214" t="s">
        <v>24</v>
      </c>
      <c r="AT85" s="215" t="s">
        <v>72</v>
      </c>
      <c r="AU85" s="215" t="s">
        <v>73</v>
      </c>
      <c r="AY85" s="214" t="s">
        <v>144</v>
      </c>
      <c r="BK85" s="216">
        <f>BK86+BK120+BK125+BK147+BK158+BK183+BK198</f>
        <v>0</v>
      </c>
    </row>
    <row r="86" s="10" customFormat="1" ht="19.92" customHeight="1">
      <c r="B86" s="203"/>
      <c r="C86" s="204"/>
      <c r="D86" s="205" t="s">
        <v>72</v>
      </c>
      <c r="E86" s="217" t="s">
        <v>24</v>
      </c>
      <c r="F86" s="217" t="s">
        <v>145</v>
      </c>
      <c r="G86" s="204"/>
      <c r="H86" s="204"/>
      <c r="I86" s="207"/>
      <c r="J86" s="218">
        <f>BK86</f>
        <v>0</v>
      </c>
      <c r="K86" s="204"/>
      <c r="L86" s="209"/>
      <c r="M86" s="210"/>
      <c r="N86" s="211"/>
      <c r="O86" s="211"/>
      <c r="P86" s="212">
        <f>SUM(P87:P119)</f>
        <v>0</v>
      </c>
      <c r="Q86" s="211"/>
      <c r="R86" s="212">
        <f>SUM(R87:R119)</f>
        <v>1.76</v>
      </c>
      <c r="S86" s="211"/>
      <c r="T86" s="213">
        <f>SUM(T87:T119)</f>
        <v>97.095109999999991</v>
      </c>
      <c r="AR86" s="214" t="s">
        <v>24</v>
      </c>
      <c r="AT86" s="215" t="s">
        <v>72</v>
      </c>
      <c r="AU86" s="215" t="s">
        <v>24</v>
      </c>
      <c r="AY86" s="214" t="s">
        <v>144</v>
      </c>
      <c r="BK86" s="216">
        <f>SUM(BK87:BK119)</f>
        <v>0</v>
      </c>
    </row>
    <row r="87" s="1" customFormat="1" ht="16.5" customHeight="1">
      <c r="B87" s="44"/>
      <c r="C87" s="219" t="s">
        <v>24</v>
      </c>
      <c r="D87" s="219" t="s">
        <v>146</v>
      </c>
      <c r="E87" s="220" t="s">
        <v>147</v>
      </c>
      <c r="F87" s="221" t="s">
        <v>148</v>
      </c>
      <c r="G87" s="222" t="s">
        <v>149</v>
      </c>
      <c r="H87" s="223">
        <v>40</v>
      </c>
      <c r="I87" s="224"/>
      <c r="J87" s="225">
        <f>ROUND(I87*H87,2)</f>
        <v>0</v>
      </c>
      <c r="K87" s="221" t="s">
        <v>22</v>
      </c>
      <c r="L87" s="70"/>
      <c r="M87" s="226" t="s">
        <v>22</v>
      </c>
      <c r="N87" s="227" t="s">
        <v>44</v>
      </c>
      <c r="O87" s="45"/>
      <c r="P87" s="228">
        <f>O87*H87</f>
        <v>0</v>
      </c>
      <c r="Q87" s="228">
        <v>0</v>
      </c>
      <c r="R87" s="228">
        <f>Q87*H87</f>
        <v>0</v>
      </c>
      <c r="S87" s="228">
        <v>0</v>
      </c>
      <c r="T87" s="229">
        <f>S87*H87</f>
        <v>0</v>
      </c>
      <c r="AR87" s="22" t="s">
        <v>150</v>
      </c>
      <c r="AT87" s="22" t="s">
        <v>146</v>
      </c>
      <c r="AU87" s="22" t="s">
        <v>82</v>
      </c>
      <c r="AY87" s="22" t="s">
        <v>144</v>
      </c>
      <c r="BE87" s="230">
        <f>IF(N87="základní",J87,0)</f>
        <v>0</v>
      </c>
      <c r="BF87" s="230">
        <f>IF(N87="snížená",J87,0)</f>
        <v>0</v>
      </c>
      <c r="BG87" s="230">
        <f>IF(N87="zákl. přenesená",J87,0)</f>
        <v>0</v>
      </c>
      <c r="BH87" s="230">
        <f>IF(N87="sníž. přenesená",J87,0)</f>
        <v>0</v>
      </c>
      <c r="BI87" s="230">
        <f>IF(N87="nulová",J87,0)</f>
        <v>0</v>
      </c>
      <c r="BJ87" s="22" t="s">
        <v>24</v>
      </c>
      <c r="BK87" s="230">
        <f>ROUND(I87*H87,2)</f>
        <v>0</v>
      </c>
      <c r="BL87" s="22" t="s">
        <v>150</v>
      </c>
      <c r="BM87" s="22" t="s">
        <v>151</v>
      </c>
    </row>
    <row r="88" s="11" customFormat="1">
      <c r="B88" s="231"/>
      <c r="C88" s="232"/>
      <c r="D88" s="233" t="s">
        <v>163</v>
      </c>
      <c r="E88" s="234" t="s">
        <v>22</v>
      </c>
      <c r="F88" s="235" t="s">
        <v>1073</v>
      </c>
      <c r="G88" s="232"/>
      <c r="H88" s="236">
        <v>40</v>
      </c>
      <c r="I88" s="237"/>
      <c r="J88" s="232"/>
      <c r="K88" s="232"/>
      <c r="L88" s="238"/>
      <c r="M88" s="239"/>
      <c r="N88" s="240"/>
      <c r="O88" s="240"/>
      <c r="P88" s="240"/>
      <c r="Q88" s="240"/>
      <c r="R88" s="240"/>
      <c r="S88" s="240"/>
      <c r="T88" s="241"/>
      <c r="AT88" s="242" t="s">
        <v>163</v>
      </c>
      <c r="AU88" s="242" t="s">
        <v>82</v>
      </c>
      <c r="AV88" s="11" t="s">
        <v>82</v>
      </c>
      <c r="AW88" s="11" t="s">
        <v>37</v>
      </c>
      <c r="AX88" s="11" t="s">
        <v>24</v>
      </c>
      <c r="AY88" s="242" t="s">
        <v>144</v>
      </c>
    </row>
    <row r="89" s="1" customFormat="1" ht="51" customHeight="1">
      <c r="B89" s="44"/>
      <c r="C89" s="219" t="s">
        <v>431</v>
      </c>
      <c r="D89" s="219" t="s">
        <v>146</v>
      </c>
      <c r="E89" s="220" t="s">
        <v>565</v>
      </c>
      <c r="F89" s="221" t="s">
        <v>566</v>
      </c>
      <c r="G89" s="222" t="s">
        <v>155</v>
      </c>
      <c r="H89" s="223">
        <v>143.75999999999999</v>
      </c>
      <c r="I89" s="224"/>
      <c r="J89" s="225">
        <f>ROUND(I89*H89,2)</f>
        <v>0</v>
      </c>
      <c r="K89" s="221" t="s">
        <v>161</v>
      </c>
      <c r="L89" s="70"/>
      <c r="M89" s="226" t="s">
        <v>22</v>
      </c>
      <c r="N89" s="227" t="s">
        <v>44</v>
      </c>
      <c r="O89" s="45"/>
      <c r="P89" s="228">
        <f>O89*H89</f>
        <v>0</v>
      </c>
      <c r="Q89" s="228">
        <v>0</v>
      </c>
      <c r="R89" s="228">
        <f>Q89*H89</f>
        <v>0</v>
      </c>
      <c r="S89" s="228">
        <v>0.26000000000000001</v>
      </c>
      <c r="T89" s="229">
        <f>S89*H89</f>
        <v>37.377600000000001</v>
      </c>
      <c r="AR89" s="22" t="s">
        <v>150</v>
      </c>
      <c r="AT89" s="22" t="s">
        <v>146</v>
      </c>
      <c r="AU89" s="22" t="s">
        <v>82</v>
      </c>
      <c r="AY89" s="22" t="s">
        <v>144</v>
      </c>
      <c r="BE89" s="230">
        <f>IF(N89="základní",J89,0)</f>
        <v>0</v>
      </c>
      <c r="BF89" s="230">
        <f>IF(N89="snížená",J89,0)</f>
        <v>0</v>
      </c>
      <c r="BG89" s="230">
        <f>IF(N89="zákl. přenesená",J89,0)</f>
        <v>0</v>
      </c>
      <c r="BH89" s="230">
        <f>IF(N89="sníž. přenesená",J89,0)</f>
        <v>0</v>
      </c>
      <c r="BI89" s="230">
        <f>IF(N89="nulová",J89,0)</f>
        <v>0</v>
      </c>
      <c r="BJ89" s="22" t="s">
        <v>24</v>
      </c>
      <c r="BK89" s="230">
        <f>ROUND(I89*H89,2)</f>
        <v>0</v>
      </c>
      <c r="BL89" s="22" t="s">
        <v>150</v>
      </c>
      <c r="BM89" s="22" t="s">
        <v>1074</v>
      </c>
    </row>
    <row r="90" s="11" customFormat="1">
      <c r="B90" s="231"/>
      <c r="C90" s="232"/>
      <c r="D90" s="233" t="s">
        <v>163</v>
      </c>
      <c r="E90" s="234" t="s">
        <v>22</v>
      </c>
      <c r="F90" s="235" t="s">
        <v>1075</v>
      </c>
      <c r="G90" s="232"/>
      <c r="H90" s="236">
        <v>143.75999999999999</v>
      </c>
      <c r="I90" s="237"/>
      <c r="J90" s="232"/>
      <c r="K90" s="232"/>
      <c r="L90" s="238"/>
      <c r="M90" s="239"/>
      <c r="N90" s="240"/>
      <c r="O90" s="240"/>
      <c r="P90" s="240"/>
      <c r="Q90" s="240"/>
      <c r="R90" s="240"/>
      <c r="S90" s="240"/>
      <c r="T90" s="241"/>
      <c r="AT90" s="242" t="s">
        <v>163</v>
      </c>
      <c r="AU90" s="242" t="s">
        <v>82</v>
      </c>
      <c r="AV90" s="11" t="s">
        <v>82</v>
      </c>
      <c r="AW90" s="11" t="s">
        <v>37</v>
      </c>
      <c r="AX90" s="11" t="s">
        <v>24</v>
      </c>
      <c r="AY90" s="242" t="s">
        <v>144</v>
      </c>
    </row>
    <row r="91" s="1" customFormat="1" ht="38.25" customHeight="1">
      <c r="B91" s="44"/>
      <c r="C91" s="219" t="s">
        <v>165</v>
      </c>
      <c r="D91" s="219" t="s">
        <v>146</v>
      </c>
      <c r="E91" s="220" t="s">
        <v>180</v>
      </c>
      <c r="F91" s="221" t="s">
        <v>181</v>
      </c>
      <c r="G91" s="222" t="s">
        <v>155</v>
      </c>
      <c r="H91" s="223">
        <v>58.710000000000001</v>
      </c>
      <c r="I91" s="224"/>
      <c r="J91" s="225">
        <f>ROUND(I91*H91,2)</f>
        <v>0</v>
      </c>
      <c r="K91" s="221" t="s">
        <v>156</v>
      </c>
      <c r="L91" s="70"/>
      <c r="M91" s="226" t="s">
        <v>22</v>
      </c>
      <c r="N91" s="227" t="s">
        <v>44</v>
      </c>
      <c r="O91" s="45"/>
      <c r="P91" s="228">
        <f>O91*H91</f>
        <v>0</v>
      </c>
      <c r="Q91" s="228">
        <v>0</v>
      </c>
      <c r="R91" s="228">
        <f>Q91*H91</f>
        <v>0</v>
      </c>
      <c r="S91" s="228">
        <v>0.18099999999999999</v>
      </c>
      <c r="T91" s="229">
        <f>S91*H91</f>
        <v>10.62651</v>
      </c>
      <c r="AR91" s="22" t="s">
        <v>150</v>
      </c>
      <c r="AT91" s="22" t="s">
        <v>146</v>
      </c>
      <c r="AU91" s="22" t="s">
        <v>82</v>
      </c>
      <c r="AY91" s="22" t="s">
        <v>144</v>
      </c>
      <c r="BE91" s="230">
        <f>IF(N91="základní",J91,0)</f>
        <v>0</v>
      </c>
      <c r="BF91" s="230">
        <f>IF(N91="snížená",J91,0)</f>
        <v>0</v>
      </c>
      <c r="BG91" s="230">
        <f>IF(N91="zákl. přenesená",J91,0)</f>
        <v>0</v>
      </c>
      <c r="BH91" s="230">
        <f>IF(N91="sníž. přenesená",J91,0)</f>
        <v>0</v>
      </c>
      <c r="BI91" s="230">
        <f>IF(N91="nulová",J91,0)</f>
        <v>0</v>
      </c>
      <c r="BJ91" s="22" t="s">
        <v>24</v>
      </c>
      <c r="BK91" s="230">
        <f>ROUND(I91*H91,2)</f>
        <v>0</v>
      </c>
      <c r="BL91" s="22" t="s">
        <v>150</v>
      </c>
      <c r="BM91" s="22" t="s">
        <v>1076</v>
      </c>
    </row>
    <row r="92" s="11" customFormat="1">
      <c r="B92" s="231"/>
      <c r="C92" s="232"/>
      <c r="D92" s="233" t="s">
        <v>163</v>
      </c>
      <c r="E92" s="234" t="s">
        <v>22</v>
      </c>
      <c r="F92" s="235" t="s">
        <v>1077</v>
      </c>
      <c r="G92" s="232"/>
      <c r="H92" s="236">
        <v>58.710000000000001</v>
      </c>
      <c r="I92" s="237"/>
      <c r="J92" s="232"/>
      <c r="K92" s="232"/>
      <c r="L92" s="238"/>
      <c r="M92" s="239"/>
      <c r="N92" s="240"/>
      <c r="O92" s="240"/>
      <c r="P92" s="240"/>
      <c r="Q92" s="240"/>
      <c r="R92" s="240"/>
      <c r="S92" s="240"/>
      <c r="T92" s="241"/>
      <c r="AT92" s="242" t="s">
        <v>163</v>
      </c>
      <c r="AU92" s="242" t="s">
        <v>82</v>
      </c>
      <c r="AV92" s="11" t="s">
        <v>82</v>
      </c>
      <c r="AW92" s="11" t="s">
        <v>37</v>
      </c>
      <c r="AX92" s="11" t="s">
        <v>24</v>
      </c>
      <c r="AY92" s="242" t="s">
        <v>144</v>
      </c>
    </row>
    <row r="93" s="1" customFormat="1" ht="38.25" customHeight="1">
      <c r="B93" s="44"/>
      <c r="C93" s="219" t="s">
        <v>607</v>
      </c>
      <c r="D93" s="219" t="s">
        <v>146</v>
      </c>
      <c r="E93" s="220" t="s">
        <v>1078</v>
      </c>
      <c r="F93" s="221" t="s">
        <v>1079</v>
      </c>
      <c r="G93" s="222" t="s">
        <v>155</v>
      </c>
      <c r="H93" s="223">
        <v>143.75999999999999</v>
      </c>
      <c r="I93" s="224"/>
      <c r="J93" s="225">
        <f>ROUND(I93*H93,2)</f>
        <v>0</v>
      </c>
      <c r="K93" s="221" t="s">
        <v>161</v>
      </c>
      <c r="L93" s="70"/>
      <c r="M93" s="226" t="s">
        <v>22</v>
      </c>
      <c r="N93" s="227" t="s">
        <v>44</v>
      </c>
      <c r="O93" s="45"/>
      <c r="P93" s="228">
        <f>O93*H93</f>
        <v>0</v>
      </c>
      <c r="Q93" s="228">
        <v>0</v>
      </c>
      <c r="R93" s="228">
        <f>Q93*H93</f>
        <v>0</v>
      </c>
      <c r="S93" s="228">
        <v>0.17000000000000001</v>
      </c>
      <c r="T93" s="229">
        <f>S93*H93</f>
        <v>24.4392</v>
      </c>
      <c r="AR93" s="22" t="s">
        <v>150</v>
      </c>
      <c r="AT93" s="22" t="s">
        <v>146</v>
      </c>
      <c r="AU93" s="22" t="s">
        <v>82</v>
      </c>
      <c r="AY93" s="22" t="s">
        <v>144</v>
      </c>
      <c r="BE93" s="230">
        <f>IF(N93="základní",J93,0)</f>
        <v>0</v>
      </c>
      <c r="BF93" s="230">
        <f>IF(N93="snížená",J93,0)</f>
        <v>0</v>
      </c>
      <c r="BG93" s="230">
        <f>IF(N93="zákl. přenesená",J93,0)</f>
        <v>0</v>
      </c>
      <c r="BH93" s="230">
        <f>IF(N93="sníž. přenesená",J93,0)</f>
        <v>0</v>
      </c>
      <c r="BI93" s="230">
        <f>IF(N93="nulová",J93,0)</f>
        <v>0</v>
      </c>
      <c r="BJ93" s="22" t="s">
        <v>24</v>
      </c>
      <c r="BK93" s="230">
        <f>ROUND(I93*H93,2)</f>
        <v>0</v>
      </c>
      <c r="BL93" s="22" t="s">
        <v>150</v>
      </c>
      <c r="BM93" s="22" t="s">
        <v>1080</v>
      </c>
    </row>
    <row r="94" s="1" customFormat="1" ht="51" customHeight="1">
      <c r="B94" s="44"/>
      <c r="C94" s="219" t="s">
        <v>436</v>
      </c>
      <c r="D94" s="219" t="s">
        <v>146</v>
      </c>
      <c r="E94" s="220" t="s">
        <v>1081</v>
      </c>
      <c r="F94" s="221" t="s">
        <v>1082</v>
      </c>
      <c r="G94" s="222" t="s">
        <v>155</v>
      </c>
      <c r="H94" s="223">
        <v>49.170000000000002</v>
      </c>
      <c r="I94" s="224"/>
      <c r="J94" s="225">
        <f>ROUND(I94*H94,2)</f>
        <v>0</v>
      </c>
      <c r="K94" s="221" t="s">
        <v>161</v>
      </c>
      <c r="L94" s="70"/>
      <c r="M94" s="226" t="s">
        <v>22</v>
      </c>
      <c r="N94" s="227" t="s">
        <v>44</v>
      </c>
      <c r="O94" s="45"/>
      <c r="P94" s="228">
        <f>O94*H94</f>
        <v>0</v>
      </c>
      <c r="Q94" s="228">
        <v>0</v>
      </c>
      <c r="R94" s="228">
        <f>Q94*H94</f>
        <v>0</v>
      </c>
      <c r="S94" s="228">
        <v>0.28999999999999998</v>
      </c>
      <c r="T94" s="229">
        <f>S94*H94</f>
        <v>14.2593</v>
      </c>
      <c r="AR94" s="22" t="s">
        <v>150</v>
      </c>
      <c r="AT94" s="22" t="s">
        <v>146</v>
      </c>
      <c r="AU94" s="22" t="s">
        <v>82</v>
      </c>
      <c r="AY94" s="22" t="s">
        <v>144</v>
      </c>
      <c r="BE94" s="230">
        <f>IF(N94="základní",J94,0)</f>
        <v>0</v>
      </c>
      <c r="BF94" s="230">
        <f>IF(N94="snížená",J94,0)</f>
        <v>0</v>
      </c>
      <c r="BG94" s="230">
        <f>IF(N94="zákl. přenesená",J94,0)</f>
        <v>0</v>
      </c>
      <c r="BH94" s="230">
        <f>IF(N94="sníž. přenesená",J94,0)</f>
        <v>0</v>
      </c>
      <c r="BI94" s="230">
        <f>IF(N94="nulová",J94,0)</f>
        <v>0</v>
      </c>
      <c r="BJ94" s="22" t="s">
        <v>24</v>
      </c>
      <c r="BK94" s="230">
        <f>ROUND(I94*H94,2)</f>
        <v>0</v>
      </c>
      <c r="BL94" s="22" t="s">
        <v>150</v>
      </c>
      <c r="BM94" s="22" t="s">
        <v>1083</v>
      </c>
    </row>
    <row r="95" s="11" customFormat="1">
      <c r="B95" s="231"/>
      <c r="C95" s="232"/>
      <c r="D95" s="233" t="s">
        <v>163</v>
      </c>
      <c r="E95" s="234" t="s">
        <v>22</v>
      </c>
      <c r="F95" s="235" t="s">
        <v>1084</v>
      </c>
      <c r="G95" s="232"/>
      <c r="H95" s="236">
        <v>49.170000000000002</v>
      </c>
      <c r="I95" s="237"/>
      <c r="J95" s="232"/>
      <c r="K95" s="232"/>
      <c r="L95" s="238"/>
      <c r="M95" s="239"/>
      <c r="N95" s="240"/>
      <c r="O95" s="240"/>
      <c r="P95" s="240"/>
      <c r="Q95" s="240"/>
      <c r="R95" s="240"/>
      <c r="S95" s="240"/>
      <c r="T95" s="241"/>
      <c r="AT95" s="242" t="s">
        <v>163</v>
      </c>
      <c r="AU95" s="242" t="s">
        <v>82</v>
      </c>
      <c r="AV95" s="11" t="s">
        <v>82</v>
      </c>
      <c r="AW95" s="11" t="s">
        <v>37</v>
      </c>
      <c r="AX95" s="11" t="s">
        <v>24</v>
      </c>
      <c r="AY95" s="242" t="s">
        <v>144</v>
      </c>
    </row>
    <row r="96" s="1" customFormat="1" ht="38.25" customHeight="1">
      <c r="B96" s="44"/>
      <c r="C96" s="219" t="s">
        <v>179</v>
      </c>
      <c r="D96" s="219" t="s">
        <v>146</v>
      </c>
      <c r="E96" s="220" t="s">
        <v>185</v>
      </c>
      <c r="F96" s="221" t="s">
        <v>186</v>
      </c>
      <c r="G96" s="222" t="s">
        <v>149</v>
      </c>
      <c r="H96" s="223">
        <v>44.100000000000001</v>
      </c>
      <c r="I96" s="224"/>
      <c r="J96" s="225">
        <f>ROUND(I96*H96,2)</f>
        <v>0</v>
      </c>
      <c r="K96" s="221" t="s">
        <v>156</v>
      </c>
      <c r="L96" s="70"/>
      <c r="M96" s="226" t="s">
        <v>22</v>
      </c>
      <c r="N96" s="227" t="s">
        <v>44</v>
      </c>
      <c r="O96" s="45"/>
      <c r="P96" s="228">
        <f>O96*H96</f>
        <v>0</v>
      </c>
      <c r="Q96" s="228">
        <v>0</v>
      </c>
      <c r="R96" s="228">
        <f>Q96*H96</f>
        <v>0</v>
      </c>
      <c r="S96" s="228">
        <v>0.20499999999999999</v>
      </c>
      <c r="T96" s="229">
        <f>S96*H96</f>
        <v>9.0404999999999998</v>
      </c>
      <c r="AR96" s="22" t="s">
        <v>150</v>
      </c>
      <c r="AT96" s="22" t="s">
        <v>146</v>
      </c>
      <c r="AU96" s="22" t="s">
        <v>82</v>
      </c>
      <c r="AY96" s="22" t="s">
        <v>144</v>
      </c>
      <c r="BE96" s="230">
        <f>IF(N96="základní",J96,0)</f>
        <v>0</v>
      </c>
      <c r="BF96" s="230">
        <f>IF(N96="snížená",J96,0)</f>
        <v>0</v>
      </c>
      <c r="BG96" s="230">
        <f>IF(N96="zákl. přenesená",J96,0)</f>
        <v>0</v>
      </c>
      <c r="BH96" s="230">
        <f>IF(N96="sníž. přenesená",J96,0)</f>
        <v>0</v>
      </c>
      <c r="BI96" s="230">
        <f>IF(N96="nulová",J96,0)</f>
        <v>0</v>
      </c>
      <c r="BJ96" s="22" t="s">
        <v>24</v>
      </c>
      <c r="BK96" s="230">
        <f>ROUND(I96*H96,2)</f>
        <v>0</v>
      </c>
      <c r="BL96" s="22" t="s">
        <v>150</v>
      </c>
      <c r="BM96" s="22" t="s">
        <v>187</v>
      </c>
    </row>
    <row r="97" s="11" customFormat="1">
      <c r="B97" s="231"/>
      <c r="C97" s="232"/>
      <c r="D97" s="233" t="s">
        <v>163</v>
      </c>
      <c r="E97" s="234" t="s">
        <v>22</v>
      </c>
      <c r="F97" s="235" t="s">
        <v>1085</v>
      </c>
      <c r="G97" s="232"/>
      <c r="H97" s="236">
        <v>44.100000000000001</v>
      </c>
      <c r="I97" s="237"/>
      <c r="J97" s="232"/>
      <c r="K97" s="232"/>
      <c r="L97" s="238"/>
      <c r="M97" s="239"/>
      <c r="N97" s="240"/>
      <c r="O97" s="240"/>
      <c r="P97" s="240"/>
      <c r="Q97" s="240"/>
      <c r="R97" s="240"/>
      <c r="S97" s="240"/>
      <c r="T97" s="241"/>
      <c r="AT97" s="242" t="s">
        <v>163</v>
      </c>
      <c r="AU97" s="242" t="s">
        <v>82</v>
      </c>
      <c r="AV97" s="11" t="s">
        <v>82</v>
      </c>
      <c r="AW97" s="11" t="s">
        <v>37</v>
      </c>
      <c r="AX97" s="11" t="s">
        <v>24</v>
      </c>
      <c r="AY97" s="242" t="s">
        <v>144</v>
      </c>
    </row>
    <row r="98" s="1" customFormat="1" ht="25.5" customHeight="1">
      <c r="B98" s="44"/>
      <c r="C98" s="219" t="s">
        <v>210</v>
      </c>
      <c r="D98" s="219" t="s">
        <v>146</v>
      </c>
      <c r="E98" s="220" t="s">
        <v>578</v>
      </c>
      <c r="F98" s="221" t="s">
        <v>579</v>
      </c>
      <c r="G98" s="222" t="s">
        <v>149</v>
      </c>
      <c r="H98" s="223">
        <v>33.799999999999997</v>
      </c>
      <c r="I98" s="224"/>
      <c r="J98" s="225">
        <f>ROUND(I98*H98,2)</f>
        <v>0</v>
      </c>
      <c r="K98" s="221" t="s">
        <v>156</v>
      </c>
      <c r="L98" s="70"/>
      <c r="M98" s="226" t="s">
        <v>22</v>
      </c>
      <c r="N98" s="227" t="s">
        <v>44</v>
      </c>
      <c r="O98" s="45"/>
      <c r="P98" s="228">
        <f>O98*H98</f>
        <v>0</v>
      </c>
      <c r="Q98" s="228">
        <v>0</v>
      </c>
      <c r="R98" s="228">
        <f>Q98*H98</f>
        <v>0</v>
      </c>
      <c r="S98" s="228">
        <v>0.040000000000000001</v>
      </c>
      <c r="T98" s="229">
        <f>S98*H98</f>
        <v>1.3519999999999999</v>
      </c>
      <c r="AR98" s="22" t="s">
        <v>150</v>
      </c>
      <c r="AT98" s="22" t="s">
        <v>146</v>
      </c>
      <c r="AU98" s="22" t="s">
        <v>82</v>
      </c>
      <c r="AY98" s="22" t="s">
        <v>144</v>
      </c>
      <c r="BE98" s="230">
        <f>IF(N98="základní",J98,0)</f>
        <v>0</v>
      </c>
      <c r="BF98" s="230">
        <f>IF(N98="snížená",J98,0)</f>
        <v>0</v>
      </c>
      <c r="BG98" s="230">
        <f>IF(N98="zákl. přenesená",J98,0)</f>
        <v>0</v>
      </c>
      <c r="BH98" s="230">
        <f>IF(N98="sníž. přenesená",J98,0)</f>
        <v>0</v>
      </c>
      <c r="BI98" s="230">
        <f>IF(N98="nulová",J98,0)</f>
        <v>0</v>
      </c>
      <c r="BJ98" s="22" t="s">
        <v>24</v>
      </c>
      <c r="BK98" s="230">
        <f>ROUND(I98*H98,2)</f>
        <v>0</v>
      </c>
      <c r="BL98" s="22" t="s">
        <v>150</v>
      </c>
      <c r="BM98" s="22" t="s">
        <v>808</v>
      </c>
    </row>
    <row r="99" s="11" customFormat="1">
      <c r="B99" s="231"/>
      <c r="C99" s="232"/>
      <c r="D99" s="233" t="s">
        <v>163</v>
      </c>
      <c r="E99" s="234" t="s">
        <v>22</v>
      </c>
      <c r="F99" s="235" t="s">
        <v>1086</v>
      </c>
      <c r="G99" s="232"/>
      <c r="H99" s="236">
        <v>33.799999999999997</v>
      </c>
      <c r="I99" s="237"/>
      <c r="J99" s="232"/>
      <c r="K99" s="232"/>
      <c r="L99" s="238"/>
      <c r="M99" s="239"/>
      <c r="N99" s="240"/>
      <c r="O99" s="240"/>
      <c r="P99" s="240"/>
      <c r="Q99" s="240"/>
      <c r="R99" s="240"/>
      <c r="S99" s="240"/>
      <c r="T99" s="241"/>
      <c r="AT99" s="242" t="s">
        <v>163</v>
      </c>
      <c r="AU99" s="242" t="s">
        <v>82</v>
      </c>
      <c r="AV99" s="11" t="s">
        <v>82</v>
      </c>
      <c r="AW99" s="11" t="s">
        <v>37</v>
      </c>
      <c r="AX99" s="11" t="s">
        <v>24</v>
      </c>
      <c r="AY99" s="242" t="s">
        <v>144</v>
      </c>
    </row>
    <row r="100" s="1" customFormat="1" ht="38.25" customHeight="1">
      <c r="B100" s="44"/>
      <c r="C100" s="219" t="s">
        <v>29</v>
      </c>
      <c r="D100" s="219" t="s">
        <v>146</v>
      </c>
      <c r="E100" s="220" t="s">
        <v>697</v>
      </c>
      <c r="F100" s="221" t="s">
        <v>698</v>
      </c>
      <c r="G100" s="222" t="s">
        <v>192</v>
      </c>
      <c r="H100" s="223">
        <v>22.524999999999999</v>
      </c>
      <c r="I100" s="224"/>
      <c r="J100" s="225">
        <f>ROUND(I100*H100,2)</f>
        <v>0</v>
      </c>
      <c r="K100" s="221" t="s">
        <v>156</v>
      </c>
      <c r="L100" s="70"/>
      <c r="M100" s="226" t="s">
        <v>22</v>
      </c>
      <c r="N100" s="227" t="s">
        <v>44</v>
      </c>
      <c r="O100" s="45"/>
      <c r="P100" s="228">
        <f>O100*H100</f>
        <v>0</v>
      </c>
      <c r="Q100" s="228">
        <v>0</v>
      </c>
      <c r="R100" s="228">
        <f>Q100*H100</f>
        <v>0</v>
      </c>
      <c r="S100" s="228">
        <v>0</v>
      </c>
      <c r="T100" s="229">
        <f>S100*H100</f>
        <v>0</v>
      </c>
      <c r="AR100" s="22" t="s">
        <v>150</v>
      </c>
      <c r="AT100" s="22" t="s">
        <v>146</v>
      </c>
      <c r="AU100" s="22" t="s">
        <v>82</v>
      </c>
      <c r="AY100" s="22" t="s">
        <v>144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22" t="s">
        <v>24</v>
      </c>
      <c r="BK100" s="230">
        <f>ROUND(I100*H100,2)</f>
        <v>0</v>
      </c>
      <c r="BL100" s="22" t="s">
        <v>150</v>
      </c>
      <c r="BM100" s="22" t="s">
        <v>699</v>
      </c>
    </row>
    <row r="101" s="11" customFormat="1">
      <c r="B101" s="231"/>
      <c r="C101" s="232"/>
      <c r="D101" s="233" t="s">
        <v>163</v>
      </c>
      <c r="E101" s="234" t="s">
        <v>22</v>
      </c>
      <c r="F101" s="235" t="s">
        <v>1087</v>
      </c>
      <c r="G101" s="232"/>
      <c r="H101" s="236">
        <v>22.524999999999999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AT101" s="242" t="s">
        <v>163</v>
      </c>
      <c r="AU101" s="242" t="s">
        <v>82</v>
      </c>
      <c r="AV101" s="11" t="s">
        <v>82</v>
      </c>
      <c r="AW101" s="11" t="s">
        <v>37</v>
      </c>
      <c r="AX101" s="11" t="s">
        <v>24</v>
      </c>
      <c r="AY101" s="242" t="s">
        <v>144</v>
      </c>
    </row>
    <row r="102" s="1" customFormat="1" ht="38.25" customHeight="1">
      <c r="B102" s="44"/>
      <c r="C102" s="219" t="s">
        <v>696</v>
      </c>
      <c r="D102" s="219" t="s">
        <v>146</v>
      </c>
      <c r="E102" s="220" t="s">
        <v>200</v>
      </c>
      <c r="F102" s="221" t="s">
        <v>201</v>
      </c>
      <c r="G102" s="222" t="s">
        <v>192</v>
      </c>
      <c r="H102" s="223">
        <v>2.3999999999999999</v>
      </c>
      <c r="I102" s="224"/>
      <c r="J102" s="225">
        <f>ROUND(I102*H102,2)</f>
        <v>0</v>
      </c>
      <c r="K102" s="221" t="s">
        <v>156</v>
      </c>
      <c r="L102" s="70"/>
      <c r="M102" s="226" t="s">
        <v>22</v>
      </c>
      <c r="N102" s="227" t="s">
        <v>44</v>
      </c>
      <c r="O102" s="45"/>
      <c r="P102" s="228">
        <f>O102*H102</f>
        <v>0</v>
      </c>
      <c r="Q102" s="228">
        <v>0</v>
      </c>
      <c r="R102" s="228">
        <f>Q102*H102</f>
        <v>0</v>
      </c>
      <c r="S102" s="228">
        <v>0</v>
      </c>
      <c r="T102" s="229">
        <f>S102*H102</f>
        <v>0</v>
      </c>
      <c r="AR102" s="22" t="s">
        <v>150</v>
      </c>
      <c r="AT102" s="22" t="s">
        <v>146</v>
      </c>
      <c r="AU102" s="22" t="s">
        <v>82</v>
      </c>
      <c r="AY102" s="22" t="s">
        <v>144</v>
      </c>
      <c r="BE102" s="230">
        <f>IF(N102="základní",J102,0)</f>
        <v>0</v>
      </c>
      <c r="BF102" s="230">
        <f>IF(N102="snížená",J102,0)</f>
        <v>0</v>
      </c>
      <c r="BG102" s="230">
        <f>IF(N102="zákl. přenesená",J102,0)</f>
        <v>0</v>
      </c>
      <c r="BH102" s="230">
        <f>IF(N102="sníž. přenesená",J102,0)</f>
        <v>0</v>
      </c>
      <c r="BI102" s="230">
        <f>IF(N102="nulová",J102,0)</f>
        <v>0</v>
      </c>
      <c r="BJ102" s="22" t="s">
        <v>24</v>
      </c>
      <c r="BK102" s="230">
        <f>ROUND(I102*H102,2)</f>
        <v>0</v>
      </c>
      <c r="BL102" s="22" t="s">
        <v>150</v>
      </c>
      <c r="BM102" s="22" t="s">
        <v>202</v>
      </c>
    </row>
    <row r="103" s="11" customFormat="1">
      <c r="B103" s="231"/>
      <c r="C103" s="232"/>
      <c r="D103" s="233" t="s">
        <v>163</v>
      </c>
      <c r="E103" s="234" t="s">
        <v>22</v>
      </c>
      <c r="F103" s="235" t="s">
        <v>1088</v>
      </c>
      <c r="G103" s="232"/>
      <c r="H103" s="236">
        <v>2.3999999999999999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AT103" s="242" t="s">
        <v>163</v>
      </c>
      <c r="AU103" s="242" t="s">
        <v>82</v>
      </c>
      <c r="AV103" s="11" t="s">
        <v>82</v>
      </c>
      <c r="AW103" s="11" t="s">
        <v>37</v>
      </c>
      <c r="AX103" s="11" t="s">
        <v>24</v>
      </c>
      <c r="AY103" s="242" t="s">
        <v>144</v>
      </c>
    </row>
    <row r="104" s="1" customFormat="1" ht="25.5" customHeight="1">
      <c r="B104" s="44"/>
      <c r="C104" s="254" t="s">
        <v>702</v>
      </c>
      <c r="D104" s="254" t="s">
        <v>206</v>
      </c>
      <c r="E104" s="255" t="s">
        <v>207</v>
      </c>
      <c r="F104" s="256" t="s">
        <v>208</v>
      </c>
      <c r="G104" s="257" t="s">
        <v>209</v>
      </c>
      <c r="H104" s="258">
        <v>40</v>
      </c>
      <c r="I104" s="259"/>
      <c r="J104" s="260">
        <f>ROUND(I104*H104,2)</f>
        <v>0</v>
      </c>
      <c r="K104" s="256" t="s">
        <v>156</v>
      </c>
      <c r="L104" s="261"/>
      <c r="M104" s="262" t="s">
        <v>22</v>
      </c>
      <c r="N104" s="263" t="s">
        <v>44</v>
      </c>
      <c r="O104" s="45"/>
      <c r="P104" s="228">
        <f>O104*H104</f>
        <v>0</v>
      </c>
      <c r="Q104" s="228">
        <v>0.032000000000000001</v>
      </c>
      <c r="R104" s="228">
        <f>Q104*H104</f>
        <v>1.28</v>
      </c>
      <c r="S104" s="228">
        <v>0</v>
      </c>
      <c r="T104" s="229">
        <f>S104*H104</f>
        <v>0</v>
      </c>
      <c r="AR104" s="22" t="s">
        <v>210</v>
      </c>
      <c r="AT104" s="22" t="s">
        <v>206</v>
      </c>
      <c r="AU104" s="22" t="s">
        <v>82</v>
      </c>
      <c r="AY104" s="22" t="s">
        <v>144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22" t="s">
        <v>24</v>
      </c>
      <c r="BK104" s="230">
        <f>ROUND(I104*H104,2)</f>
        <v>0</v>
      </c>
      <c r="BL104" s="22" t="s">
        <v>150</v>
      </c>
      <c r="BM104" s="22" t="s">
        <v>211</v>
      </c>
    </row>
    <row r="105" s="1" customFormat="1" ht="25.5" customHeight="1">
      <c r="B105" s="44"/>
      <c r="C105" s="254" t="s">
        <v>199</v>
      </c>
      <c r="D105" s="254" t="s">
        <v>206</v>
      </c>
      <c r="E105" s="255" t="s">
        <v>213</v>
      </c>
      <c r="F105" s="256" t="s">
        <v>214</v>
      </c>
      <c r="G105" s="257" t="s">
        <v>209</v>
      </c>
      <c r="H105" s="258">
        <v>80</v>
      </c>
      <c r="I105" s="259"/>
      <c r="J105" s="260">
        <f>ROUND(I105*H105,2)</f>
        <v>0</v>
      </c>
      <c r="K105" s="256" t="s">
        <v>156</v>
      </c>
      <c r="L105" s="261"/>
      <c r="M105" s="262" t="s">
        <v>22</v>
      </c>
      <c r="N105" s="263" t="s">
        <v>44</v>
      </c>
      <c r="O105" s="45"/>
      <c r="P105" s="228">
        <f>O105*H105</f>
        <v>0</v>
      </c>
      <c r="Q105" s="228">
        <v>0.0060000000000000001</v>
      </c>
      <c r="R105" s="228">
        <f>Q105*H105</f>
        <v>0.47999999999999998</v>
      </c>
      <c r="S105" s="228">
        <v>0</v>
      </c>
      <c r="T105" s="229">
        <f>S105*H105</f>
        <v>0</v>
      </c>
      <c r="AR105" s="22" t="s">
        <v>210</v>
      </c>
      <c r="AT105" s="22" t="s">
        <v>206</v>
      </c>
      <c r="AU105" s="22" t="s">
        <v>82</v>
      </c>
      <c r="AY105" s="22" t="s">
        <v>144</v>
      </c>
      <c r="BE105" s="230">
        <f>IF(N105="základní",J105,0)</f>
        <v>0</v>
      </c>
      <c r="BF105" s="230">
        <f>IF(N105="snížená",J105,0)</f>
        <v>0</v>
      </c>
      <c r="BG105" s="230">
        <f>IF(N105="zákl. přenesená",J105,0)</f>
        <v>0</v>
      </c>
      <c r="BH105" s="230">
        <f>IF(N105="sníž. přenesená",J105,0)</f>
        <v>0</v>
      </c>
      <c r="BI105" s="230">
        <f>IF(N105="nulová",J105,0)</f>
        <v>0</v>
      </c>
      <c r="BJ105" s="22" t="s">
        <v>24</v>
      </c>
      <c r="BK105" s="230">
        <f>ROUND(I105*H105,2)</f>
        <v>0</v>
      </c>
      <c r="BL105" s="22" t="s">
        <v>150</v>
      </c>
      <c r="BM105" s="22" t="s">
        <v>215</v>
      </c>
    </row>
    <row r="106" s="1" customFormat="1" ht="25.5" customHeight="1">
      <c r="B106" s="44"/>
      <c r="C106" s="219" t="s">
        <v>10</v>
      </c>
      <c r="D106" s="219" t="s">
        <v>146</v>
      </c>
      <c r="E106" s="220" t="s">
        <v>217</v>
      </c>
      <c r="F106" s="221" t="s">
        <v>218</v>
      </c>
      <c r="G106" s="222" t="s">
        <v>192</v>
      </c>
      <c r="H106" s="223">
        <v>2.9159999999999999</v>
      </c>
      <c r="I106" s="224"/>
      <c r="J106" s="225">
        <f>ROUND(I106*H106,2)</f>
        <v>0</v>
      </c>
      <c r="K106" s="221" t="s">
        <v>156</v>
      </c>
      <c r="L106" s="70"/>
      <c r="M106" s="226" t="s">
        <v>22</v>
      </c>
      <c r="N106" s="227" t="s">
        <v>44</v>
      </c>
      <c r="O106" s="45"/>
      <c r="P106" s="228">
        <f>O106*H106</f>
        <v>0</v>
      </c>
      <c r="Q106" s="228">
        <v>0</v>
      </c>
      <c r="R106" s="228">
        <f>Q106*H106</f>
        <v>0</v>
      </c>
      <c r="S106" s="228">
        <v>0</v>
      </c>
      <c r="T106" s="229">
        <f>S106*H106</f>
        <v>0</v>
      </c>
      <c r="AR106" s="22" t="s">
        <v>150</v>
      </c>
      <c r="AT106" s="22" t="s">
        <v>146</v>
      </c>
      <c r="AU106" s="22" t="s">
        <v>82</v>
      </c>
      <c r="AY106" s="22" t="s">
        <v>144</v>
      </c>
      <c r="BE106" s="230">
        <f>IF(N106="základní",J106,0)</f>
        <v>0</v>
      </c>
      <c r="BF106" s="230">
        <f>IF(N106="snížená",J106,0)</f>
        <v>0</v>
      </c>
      <c r="BG106" s="230">
        <f>IF(N106="zákl. přenesená",J106,0)</f>
        <v>0</v>
      </c>
      <c r="BH106" s="230">
        <f>IF(N106="sníž. přenesená",J106,0)</f>
        <v>0</v>
      </c>
      <c r="BI106" s="230">
        <f>IF(N106="nulová",J106,0)</f>
        <v>0</v>
      </c>
      <c r="BJ106" s="22" t="s">
        <v>24</v>
      </c>
      <c r="BK106" s="230">
        <f>ROUND(I106*H106,2)</f>
        <v>0</v>
      </c>
      <c r="BL106" s="22" t="s">
        <v>150</v>
      </c>
      <c r="BM106" s="22" t="s">
        <v>219</v>
      </c>
    </row>
    <row r="107" s="11" customFormat="1">
      <c r="B107" s="231"/>
      <c r="C107" s="232"/>
      <c r="D107" s="233" t="s">
        <v>163</v>
      </c>
      <c r="E107" s="234" t="s">
        <v>22</v>
      </c>
      <c r="F107" s="235" t="s">
        <v>987</v>
      </c>
      <c r="G107" s="232"/>
      <c r="H107" s="236">
        <v>2.9159999999999999</v>
      </c>
      <c r="I107" s="237"/>
      <c r="J107" s="232"/>
      <c r="K107" s="232"/>
      <c r="L107" s="238"/>
      <c r="M107" s="239"/>
      <c r="N107" s="240"/>
      <c r="O107" s="240"/>
      <c r="P107" s="240"/>
      <c r="Q107" s="240"/>
      <c r="R107" s="240"/>
      <c r="S107" s="240"/>
      <c r="T107" s="241"/>
      <c r="AT107" s="242" t="s">
        <v>163</v>
      </c>
      <c r="AU107" s="242" t="s">
        <v>82</v>
      </c>
      <c r="AV107" s="11" t="s">
        <v>82</v>
      </c>
      <c r="AW107" s="11" t="s">
        <v>37</v>
      </c>
      <c r="AX107" s="11" t="s">
        <v>24</v>
      </c>
      <c r="AY107" s="242" t="s">
        <v>144</v>
      </c>
    </row>
    <row r="108" s="1" customFormat="1" ht="38.25" customHeight="1">
      <c r="B108" s="44"/>
      <c r="C108" s="219" t="s">
        <v>546</v>
      </c>
      <c r="D108" s="219" t="s">
        <v>146</v>
      </c>
      <c r="E108" s="220" t="s">
        <v>227</v>
      </c>
      <c r="F108" s="221" t="s">
        <v>228</v>
      </c>
      <c r="G108" s="222" t="s">
        <v>192</v>
      </c>
      <c r="H108" s="223">
        <v>24.841000000000001</v>
      </c>
      <c r="I108" s="224"/>
      <c r="J108" s="225">
        <f>ROUND(I108*H108,2)</f>
        <v>0</v>
      </c>
      <c r="K108" s="221" t="s">
        <v>161</v>
      </c>
      <c r="L108" s="70"/>
      <c r="M108" s="226" t="s">
        <v>22</v>
      </c>
      <c r="N108" s="227" t="s">
        <v>44</v>
      </c>
      <c r="O108" s="45"/>
      <c r="P108" s="228">
        <f>O108*H108</f>
        <v>0</v>
      </c>
      <c r="Q108" s="228">
        <v>0</v>
      </c>
      <c r="R108" s="228">
        <f>Q108*H108</f>
        <v>0</v>
      </c>
      <c r="S108" s="228">
        <v>0</v>
      </c>
      <c r="T108" s="229">
        <f>S108*H108</f>
        <v>0</v>
      </c>
      <c r="AR108" s="22" t="s">
        <v>150</v>
      </c>
      <c r="AT108" s="22" t="s">
        <v>146</v>
      </c>
      <c r="AU108" s="22" t="s">
        <v>82</v>
      </c>
      <c r="AY108" s="22" t="s">
        <v>144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22" t="s">
        <v>24</v>
      </c>
      <c r="BK108" s="230">
        <f>ROUND(I108*H108,2)</f>
        <v>0</v>
      </c>
      <c r="BL108" s="22" t="s">
        <v>150</v>
      </c>
      <c r="BM108" s="22" t="s">
        <v>1089</v>
      </c>
    </row>
    <row r="109" s="11" customFormat="1">
      <c r="B109" s="231"/>
      <c r="C109" s="232"/>
      <c r="D109" s="233" t="s">
        <v>163</v>
      </c>
      <c r="E109" s="234" t="s">
        <v>22</v>
      </c>
      <c r="F109" s="235" t="s">
        <v>1090</v>
      </c>
      <c r="G109" s="232"/>
      <c r="H109" s="236">
        <v>24.841000000000001</v>
      </c>
      <c r="I109" s="237"/>
      <c r="J109" s="232"/>
      <c r="K109" s="232"/>
      <c r="L109" s="238"/>
      <c r="M109" s="239"/>
      <c r="N109" s="240"/>
      <c r="O109" s="240"/>
      <c r="P109" s="240"/>
      <c r="Q109" s="240"/>
      <c r="R109" s="240"/>
      <c r="S109" s="240"/>
      <c r="T109" s="241"/>
      <c r="AT109" s="242" t="s">
        <v>163</v>
      </c>
      <c r="AU109" s="242" t="s">
        <v>82</v>
      </c>
      <c r="AV109" s="11" t="s">
        <v>82</v>
      </c>
      <c r="AW109" s="11" t="s">
        <v>37</v>
      </c>
      <c r="AX109" s="11" t="s">
        <v>24</v>
      </c>
      <c r="AY109" s="242" t="s">
        <v>144</v>
      </c>
    </row>
    <row r="110" s="1" customFormat="1" ht="51" customHeight="1">
      <c r="B110" s="44"/>
      <c r="C110" s="219" t="s">
        <v>553</v>
      </c>
      <c r="D110" s="219" t="s">
        <v>146</v>
      </c>
      <c r="E110" s="220" t="s">
        <v>232</v>
      </c>
      <c r="F110" s="221" t="s">
        <v>233</v>
      </c>
      <c r="G110" s="222" t="s">
        <v>192</v>
      </c>
      <c r="H110" s="223">
        <v>322.93299999999999</v>
      </c>
      <c r="I110" s="224"/>
      <c r="J110" s="225">
        <f>ROUND(I110*H110,2)</f>
        <v>0</v>
      </c>
      <c r="K110" s="221" t="s">
        <v>161</v>
      </c>
      <c r="L110" s="70"/>
      <c r="M110" s="226" t="s">
        <v>22</v>
      </c>
      <c r="N110" s="227" t="s">
        <v>44</v>
      </c>
      <c r="O110" s="45"/>
      <c r="P110" s="228">
        <f>O110*H110</f>
        <v>0</v>
      </c>
      <c r="Q110" s="228">
        <v>0</v>
      </c>
      <c r="R110" s="228">
        <f>Q110*H110</f>
        <v>0</v>
      </c>
      <c r="S110" s="228">
        <v>0</v>
      </c>
      <c r="T110" s="229">
        <f>S110*H110</f>
        <v>0</v>
      </c>
      <c r="AR110" s="22" t="s">
        <v>150</v>
      </c>
      <c r="AT110" s="22" t="s">
        <v>146</v>
      </c>
      <c r="AU110" s="22" t="s">
        <v>82</v>
      </c>
      <c r="AY110" s="22" t="s">
        <v>144</v>
      </c>
      <c r="BE110" s="230">
        <f>IF(N110="základní",J110,0)</f>
        <v>0</v>
      </c>
      <c r="BF110" s="230">
        <f>IF(N110="snížená",J110,0)</f>
        <v>0</v>
      </c>
      <c r="BG110" s="230">
        <f>IF(N110="zákl. přenesená",J110,0)</f>
        <v>0</v>
      </c>
      <c r="BH110" s="230">
        <f>IF(N110="sníž. přenesená",J110,0)</f>
        <v>0</v>
      </c>
      <c r="BI110" s="230">
        <f>IF(N110="nulová",J110,0)</f>
        <v>0</v>
      </c>
      <c r="BJ110" s="22" t="s">
        <v>24</v>
      </c>
      <c r="BK110" s="230">
        <f>ROUND(I110*H110,2)</f>
        <v>0</v>
      </c>
      <c r="BL110" s="22" t="s">
        <v>150</v>
      </c>
      <c r="BM110" s="22" t="s">
        <v>1091</v>
      </c>
    </row>
    <row r="111" s="11" customFormat="1">
      <c r="B111" s="231"/>
      <c r="C111" s="232"/>
      <c r="D111" s="233" t="s">
        <v>163</v>
      </c>
      <c r="E111" s="234" t="s">
        <v>22</v>
      </c>
      <c r="F111" s="235" t="s">
        <v>1092</v>
      </c>
      <c r="G111" s="232"/>
      <c r="H111" s="236">
        <v>322.93299999999999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AT111" s="242" t="s">
        <v>163</v>
      </c>
      <c r="AU111" s="242" t="s">
        <v>82</v>
      </c>
      <c r="AV111" s="11" t="s">
        <v>82</v>
      </c>
      <c r="AW111" s="11" t="s">
        <v>37</v>
      </c>
      <c r="AX111" s="11" t="s">
        <v>24</v>
      </c>
      <c r="AY111" s="242" t="s">
        <v>144</v>
      </c>
    </row>
    <row r="112" s="1" customFormat="1" ht="16.5" customHeight="1">
      <c r="B112" s="44"/>
      <c r="C112" s="219" t="s">
        <v>713</v>
      </c>
      <c r="D112" s="219" t="s">
        <v>146</v>
      </c>
      <c r="E112" s="220" t="s">
        <v>241</v>
      </c>
      <c r="F112" s="221" t="s">
        <v>242</v>
      </c>
      <c r="G112" s="222" t="s">
        <v>192</v>
      </c>
      <c r="H112" s="223">
        <v>24.841000000000001</v>
      </c>
      <c r="I112" s="224"/>
      <c r="J112" s="225">
        <f>ROUND(I112*H112,2)</f>
        <v>0</v>
      </c>
      <c r="K112" s="221" t="s">
        <v>156</v>
      </c>
      <c r="L112" s="70"/>
      <c r="M112" s="226" t="s">
        <v>22</v>
      </c>
      <c r="N112" s="227" t="s">
        <v>44</v>
      </c>
      <c r="O112" s="45"/>
      <c r="P112" s="228">
        <f>O112*H112</f>
        <v>0</v>
      </c>
      <c r="Q112" s="228">
        <v>0</v>
      </c>
      <c r="R112" s="228">
        <f>Q112*H112</f>
        <v>0</v>
      </c>
      <c r="S112" s="228">
        <v>0</v>
      </c>
      <c r="T112" s="229">
        <f>S112*H112</f>
        <v>0</v>
      </c>
      <c r="AR112" s="22" t="s">
        <v>150</v>
      </c>
      <c r="AT112" s="22" t="s">
        <v>146</v>
      </c>
      <c r="AU112" s="22" t="s">
        <v>82</v>
      </c>
      <c r="AY112" s="22" t="s">
        <v>144</v>
      </c>
      <c r="BE112" s="230">
        <f>IF(N112="základní",J112,0)</f>
        <v>0</v>
      </c>
      <c r="BF112" s="230">
        <f>IF(N112="snížená",J112,0)</f>
        <v>0</v>
      </c>
      <c r="BG112" s="230">
        <f>IF(N112="zákl. přenesená",J112,0)</f>
        <v>0</v>
      </c>
      <c r="BH112" s="230">
        <f>IF(N112="sníž. přenesená",J112,0)</f>
        <v>0</v>
      </c>
      <c r="BI112" s="230">
        <f>IF(N112="nulová",J112,0)</f>
        <v>0</v>
      </c>
      <c r="BJ112" s="22" t="s">
        <v>24</v>
      </c>
      <c r="BK112" s="230">
        <f>ROUND(I112*H112,2)</f>
        <v>0</v>
      </c>
      <c r="BL112" s="22" t="s">
        <v>150</v>
      </c>
      <c r="BM112" s="22" t="s">
        <v>243</v>
      </c>
    </row>
    <row r="113" s="11" customFormat="1">
      <c r="B113" s="231"/>
      <c r="C113" s="232"/>
      <c r="D113" s="233" t="s">
        <v>163</v>
      </c>
      <c r="E113" s="234" t="s">
        <v>22</v>
      </c>
      <c r="F113" s="235" t="s">
        <v>1093</v>
      </c>
      <c r="G113" s="232"/>
      <c r="H113" s="236">
        <v>24.841000000000001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AT113" s="242" t="s">
        <v>163</v>
      </c>
      <c r="AU113" s="242" t="s">
        <v>82</v>
      </c>
      <c r="AV113" s="11" t="s">
        <v>82</v>
      </c>
      <c r="AW113" s="11" t="s">
        <v>37</v>
      </c>
      <c r="AX113" s="11" t="s">
        <v>24</v>
      </c>
      <c r="AY113" s="242" t="s">
        <v>144</v>
      </c>
    </row>
    <row r="114" s="1" customFormat="1" ht="16.5" customHeight="1">
      <c r="B114" s="44"/>
      <c r="C114" s="219" t="s">
        <v>158</v>
      </c>
      <c r="D114" s="219" t="s">
        <v>146</v>
      </c>
      <c r="E114" s="220" t="s">
        <v>246</v>
      </c>
      <c r="F114" s="221" t="s">
        <v>247</v>
      </c>
      <c r="G114" s="222" t="s">
        <v>248</v>
      </c>
      <c r="H114" s="223">
        <v>37.262</v>
      </c>
      <c r="I114" s="224"/>
      <c r="J114" s="225">
        <f>ROUND(I114*H114,2)</f>
        <v>0</v>
      </c>
      <c r="K114" s="221" t="s">
        <v>161</v>
      </c>
      <c r="L114" s="70"/>
      <c r="M114" s="226" t="s">
        <v>22</v>
      </c>
      <c r="N114" s="227" t="s">
        <v>44</v>
      </c>
      <c r="O114" s="45"/>
      <c r="P114" s="228">
        <f>O114*H114</f>
        <v>0</v>
      </c>
      <c r="Q114" s="228">
        <v>0</v>
      </c>
      <c r="R114" s="228">
        <f>Q114*H114</f>
        <v>0</v>
      </c>
      <c r="S114" s="228">
        <v>0</v>
      </c>
      <c r="T114" s="229">
        <f>S114*H114</f>
        <v>0</v>
      </c>
      <c r="AR114" s="22" t="s">
        <v>150</v>
      </c>
      <c r="AT114" s="22" t="s">
        <v>146</v>
      </c>
      <c r="AU114" s="22" t="s">
        <v>82</v>
      </c>
      <c r="AY114" s="22" t="s">
        <v>144</v>
      </c>
      <c r="BE114" s="230">
        <f>IF(N114="základní",J114,0)</f>
        <v>0</v>
      </c>
      <c r="BF114" s="230">
        <f>IF(N114="snížená",J114,0)</f>
        <v>0</v>
      </c>
      <c r="BG114" s="230">
        <f>IF(N114="zákl. přenesená",J114,0)</f>
        <v>0</v>
      </c>
      <c r="BH114" s="230">
        <f>IF(N114="sníž. přenesená",J114,0)</f>
        <v>0</v>
      </c>
      <c r="BI114" s="230">
        <f>IF(N114="nulová",J114,0)</f>
        <v>0</v>
      </c>
      <c r="BJ114" s="22" t="s">
        <v>24</v>
      </c>
      <c r="BK114" s="230">
        <f>ROUND(I114*H114,2)</f>
        <v>0</v>
      </c>
      <c r="BL114" s="22" t="s">
        <v>150</v>
      </c>
      <c r="BM114" s="22" t="s">
        <v>1094</v>
      </c>
    </row>
    <row r="115" s="11" customFormat="1">
      <c r="B115" s="231"/>
      <c r="C115" s="232"/>
      <c r="D115" s="233" t="s">
        <v>163</v>
      </c>
      <c r="E115" s="234" t="s">
        <v>22</v>
      </c>
      <c r="F115" s="235" t="s">
        <v>1095</v>
      </c>
      <c r="G115" s="232"/>
      <c r="H115" s="236">
        <v>37.262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AT115" s="242" t="s">
        <v>163</v>
      </c>
      <c r="AU115" s="242" t="s">
        <v>82</v>
      </c>
      <c r="AV115" s="11" t="s">
        <v>82</v>
      </c>
      <c r="AW115" s="11" t="s">
        <v>37</v>
      </c>
      <c r="AX115" s="11" t="s">
        <v>24</v>
      </c>
      <c r="AY115" s="242" t="s">
        <v>144</v>
      </c>
    </row>
    <row r="116" s="1" customFormat="1" ht="25.5" customHeight="1">
      <c r="B116" s="44"/>
      <c r="C116" s="219" t="s">
        <v>717</v>
      </c>
      <c r="D116" s="219" t="s">
        <v>146</v>
      </c>
      <c r="E116" s="220" t="s">
        <v>252</v>
      </c>
      <c r="F116" s="221" t="s">
        <v>253</v>
      </c>
      <c r="G116" s="222" t="s">
        <v>192</v>
      </c>
      <c r="H116" s="223">
        <v>3</v>
      </c>
      <c r="I116" s="224"/>
      <c r="J116" s="225">
        <f>ROUND(I116*H116,2)</f>
        <v>0</v>
      </c>
      <c r="K116" s="221" t="s">
        <v>156</v>
      </c>
      <c r="L116" s="70"/>
      <c r="M116" s="226" t="s">
        <v>22</v>
      </c>
      <c r="N116" s="227" t="s">
        <v>44</v>
      </c>
      <c r="O116" s="45"/>
      <c r="P116" s="228">
        <f>O116*H116</f>
        <v>0</v>
      </c>
      <c r="Q116" s="228">
        <v>0</v>
      </c>
      <c r="R116" s="228">
        <f>Q116*H116</f>
        <v>0</v>
      </c>
      <c r="S116" s="228">
        <v>0</v>
      </c>
      <c r="T116" s="229">
        <f>S116*H116</f>
        <v>0</v>
      </c>
      <c r="AR116" s="22" t="s">
        <v>150</v>
      </c>
      <c r="AT116" s="22" t="s">
        <v>146</v>
      </c>
      <c r="AU116" s="22" t="s">
        <v>82</v>
      </c>
      <c r="AY116" s="22" t="s">
        <v>144</v>
      </c>
      <c r="BE116" s="230">
        <f>IF(N116="základní",J116,0)</f>
        <v>0</v>
      </c>
      <c r="BF116" s="230">
        <f>IF(N116="snížená",J116,0)</f>
        <v>0</v>
      </c>
      <c r="BG116" s="230">
        <f>IF(N116="zákl. přenesená",J116,0)</f>
        <v>0</v>
      </c>
      <c r="BH116" s="230">
        <f>IF(N116="sníž. přenesená",J116,0)</f>
        <v>0</v>
      </c>
      <c r="BI116" s="230">
        <f>IF(N116="nulová",J116,0)</f>
        <v>0</v>
      </c>
      <c r="BJ116" s="22" t="s">
        <v>24</v>
      </c>
      <c r="BK116" s="230">
        <f>ROUND(I116*H116,2)</f>
        <v>0</v>
      </c>
      <c r="BL116" s="22" t="s">
        <v>150</v>
      </c>
      <c r="BM116" s="22" t="s">
        <v>254</v>
      </c>
    </row>
    <row r="117" s="11" customFormat="1">
      <c r="B117" s="231"/>
      <c r="C117" s="232"/>
      <c r="D117" s="233" t="s">
        <v>163</v>
      </c>
      <c r="E117" s="234" t="s">
        <v>22</v>
      </c>
      <c r="F117" s="235" t="s">
        <v>1096</v>
      </c>
      <c r="G117" s="232"/>
      <c r="H117" s="236">
        <v>3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AT117" s="242" t="s">
        <v>163</v>
      </c>
      <c r="AU117" s="242" t="s">
        <v>82</v>
      </c>
      <c r="AV117" s="11" t="s">
        <v>82</v>
      </c>
      <c r="AW117" s="11" t="s">
        <v>37</v>
      </c>
      <c r="AX117" s="11" t="s">
        <v>24</v>
      </c>
      <c r="AY117" s="242" t="s">
        <v>144</v>
      </c>
    </row>
    <row r="118" s="1" customFormat="1" ht="25.5" customHeight="1">
      <c r="B118" s="44"/>
      <c r="C118" s="219" t="s">
        <v>721</v>
      </c>
      <c r="D118" s="219" t="s">
        <v>146</v>
      </c>
      <c r="E118" s="220" t="s">
        <v>264</v>
      </c>
      <c r="F118" s="221" t="s">
        <v>265</v>
      </c>
      <c r="G118" s="222" t="s">
        <v>155</v>
      </c>
      <c r="H118" s="223">
        <v>190.70599999999999</v>
      </c>
      <c r="I118" s="224"/>
      <c r="J118" s="225">
        <f>ROUND(I118*H118,2)</f>
        <v>0</v>
      </c>
      <c r="K118" s="221" t="s">
        <v>156</v>
      </c>
      <c r="L118" s="70"/>
      <c r="M118" s="226" t="s">
        <v>22</v>
      </c>
      <c r="N118" s="227" t="s">
        <v>44</v>
      </c>
      <c r="O118" s="45"/>
      <c r="P118" s="228">
        <f>O118*H118</f>
        <v>0</v>
      </c>
      <c r="Q118" s="228">
        <v>0</v>
      </c>
      <c r="R118" s="228">
        <f>Q118*H118</f>
        <v>0</v>
      </c>
      <c r="S118" s="228">
        <v>0</v>
      </c>
      <c r="T118" s="229">
        <f>S118*H118</f>
        <v>0</v>
      </c>
      <c r="AR118" s="22" t="s">
        <v>150</v>
      </c>
      <c r="AT118" s="22" t="s">
        <v>146</v>
      </c>
      <c r="AU118" s="22" t="s">
        <v>82</v>
      </c>
      <c r="AY118" s="22" t="s">
        <v>144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22" t="s">
        <v>24</v>
      </c>
      <c r="BK118" s="230">
        <f>ROUND(I118*H118,2)</f>
        <v>0</v>
      </c>
      <c r="BL118" s="22" t="s">
        <v>150</v>
      </c>
      <c r="BM118" s="22" t="s">
        <v>266</v>
      </c>
    </row>
    <row r="119" s="11" customFormat="1">
      <c r="B119" s="231"/>
      <c r="C119" s="232"/>
      <c r="D119" s="233" t="s">
        <v>163</v>
      </c>
      <c r="E119" s="234" t="s">
        <v>22</v>
      </c>
      <c r="F119" s="235" t="s">
        <v>1097</v>
      </c>
      <c r="G119" s="232"/>
      <c r="H119" s="236">
        <v>190.70599999999999</v>
      </c>
      <c r="I119" s="237"/>
      <c r="J119" s="232"/>
      <c r="K119" s="232"/>
      <c r="L119" s="238"/>
      <c r="M119" s="239"/>
      <c r="N119" s="240"/>
      <c r="O119" s="240"/>
      <c r="P119" s="240"/>
      <c r="Q119" s="240"/>
      <c r="R119" s="240"/>
      <c r="S119" s="240"/>
      <c r="T119" s="241"/>
      <c r="AT119" s="242" t="s">
        <v>163</v>
      </c>
      <c r="AU119" s="242" t="s">
        <v>82</v>
      </c>
      <c r="AV119" s="11" t="s">
        <v>82</v>
      </c>
      <c r="AW119" s="11" t="s">
        <v>37</v>
      </c>
      <c r="AX119" s="11" t="s">
        <v>24</v>
      </c>
      <c r="AY119" s="242" t="s">
        <v>144</v>
      </c>
    </row>
    <row r="120" s="10" customFormat="1" ht="29.88" customHeight="1">
      <c r="B120" s="203"/>
      <c r="C120" s="204"/>
      <c r="D120" s="205" t="s">
        <v>72</v>
      </c>
      <c r="E120" s="217" t="s">
        <v>150</v>
      </c>
      <c r="F120" s="217" t="s">
        <v>268</v>
      </c>
      <c r="G120" s="204"/>
      <c r="H120" s="204"/>
      <c r="I120" s="207"/>
      <c r="J120" s="218">
        <f>BK120</f>
        <v>0</v>
      </c>
      <c r="K120" s="204"/>
      <c r="L120" s="209"/>
      <c r="M120" s="210"/>
      <c r="N120" s="211"/>
      <c r="O120" s="211"/>
      <c r="P120" s="212">
        <f>SUM(P121:P124)</f>
        <v>0</v>
      </c>
      <c r="Q120" s="211"/>
      <c r="R120" s="212">
        <f>SUM(R121:R124)</f>
        <v>0.54100000000000004</v>
      </c>
      <c r="S120" s="211"/>
      <c r="T120" s="213">
        <f>SUM(T121:T124)</f>
        <v>0</v>
      </c>
      <c r="AR120" s="214" t="s">
        <v>24</v>
      </c>
      <c r="AT120" s="215" t="s">
        <v>72</v>
      </c>
      <c r="AU120" s="215" t="s">
        <v>24</v>
      </c>
      <c r="AY120" s="214" t="s">
        <v>144</v>
      </c>
      <c r="BK120" s="216">
        <f>SUM(BK121:BK124)</f>
        <v>0</v>
      </c>
    </row>
    <row r="121" s="1" customFormat="1" ht="25.5" customHeight="1">
      <c r="B121" s="44"/>
      <c r="C121" s="219" t="s">
        <v>226</v>
      </c>
      <c r="D121" s="219" t="s">
        <v>146</v>
      </c>
      <c r="E121" s="220" t="s">
        <v>280</v>
      </c>
      <c r="F121" s="221" t="s">
        <v>281</v>
      </c>
      <c r="G121" s="222" t="s">
        <v>155</v>
      </c>
      <c r="H121" s="223">
        <v>3.2400000000000002</v>
      </c>
      <c r="I121" s="224"/>
      <c r="J121" s="225">
        <f>ROUND(I121*H121,2)</f>
        <v>0</v>
      </c>
      <c r="K121" s="221" t="s">
        <v>156</v>
      </c>
      <c r="L121" s="70"/>
      <c r="M121" s="226" t="s">
        <v>22</v>
      </c>
      <c r="N121" s="227" t="s">
        <v>44</v>
      </c>
      <c r="O121" s="45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AR121" s="22" t="s">
        <v>150</v>
      </c>
      <c r="AT121" s="22" t="s">
        <v>146</v>
      </c>
      <c r="AU121" s="22" t="s">
        <v>82</v>
      </c>
      <c r="AY121" s="22" t="s">
        <v>144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22" t="s">
        <v>24</v>
      </c>
      <c r="BK121" s="230">
        <f>ROUND(I121*H121,2)</f>
        <v>0</v>
      </c>
      <c r="BL121" s="22" t="s">
        <v>150</v>
      </c>
      <c r="BM121" s="22" t="s">
        <v>1098</v>
      </c>
    </row>
    <row r="122" s="11" customFormat="1">
      <c r="B122" s="231"/>
      <c r="C122" s="232"/>
      <c r="D122" s="233" t="s">
        <v>163</v>
      </c>
      <c r="E122" s="234" t="s">
        <v>22</v>
      </c>
      <c r="F122" s="235" t="s">
        <v>1008</v>
      </c>
      <c r="G122" s="232"/>
      <c r="H122" s="236">
        <v>3.2400000000000002</v>
      </c>
      <c r="I122" s="237"/>
      <c r="J122" s="232"/>
      <c r="K122" s="232"/>
      <c r="L122" s="238"/>
      <c r="M122" s="239"/>
      <c r="N122" s="240"/>
      <c r="O122" s="240"/>
      <c r="P122" s="240"/>
      <c r="Q122" s="240"/>
      <c r="R122" s="240"/>
      <c r="S122" s="240"/>
      <c r="T122" s="241"/>
      <c r="AT122" s="242" t="s">
        <v>163</v>
      </c>
      <c r="AU122" s="242" t="s">
        <v>82</v>
      </c>
      <c r="AV122" s="11" t="s">
        <v>82</v>
      </c>
      <c r="AW122" s="11" t="s">
        <v>37</v>
      </c>
      <c r="AX122" s="11" t="s">
        <v>24</v>
      </c>
      <c r="AY122" s="242" t="s">
        <v>144</v>
      </c>
    </row>
    <row r="123" s="1" customFormat="1" ht="16.5" customHeight="1">
      <c r="B123" s="44"/>
      <c r="C123" s="254" t="s">
        <v>231</v>
      </c>
      <c r="D123" s="254" t="s">
        <v>206</v>
      </c>
      <c r="E123" s="255" t="s">
        <v>284</v>
      </c>
      <c r="F123" s="256" t="s">
        <v>285</v>
      </c>
      <c r="G123" s="257" t="s">
        <v>248</v>
      </c>
      <c r="H123" s="258">
        <v>0.54100000000000004</v>
      </c>
      <c r="I123" s="259"/>
      <c r="J123" s="260">
        <f>ROUND(I123*H123,2)</f>
        <v>0</v>
      </c>
      <c r="K123" s="256" t="s">
        <v>161</v>
      </c>
      <c r="L123" s="261"/>
      <c r="M123" s="262" t="s">
        <v>22</v>
      </c>
      <c r="N123" s="263" t="s">
        <v>44</v>
      </c>
      <c r="O123" s="45"/>
      <c r="P123" s="228">
        <f>O123*H123</f>
        <v>0</v>
      </c>
      <c r="Q123" s="228">
        <v>1</v>
      </c>
      <c r="R123" s="228">
        <f>Q123*H123</f>
        <v>0.54100000000000004</v>
      </c>
      <c r="S123" s="228">
        <v>0</v>
      </c>
      <c r="T123" s="229">
        <f>S123*H123</f>
        <v>0</v>
      </c>
      <c r="AR123" s="22" t="s">
        <v>210</v>
      </c>
      <c r="AT123" s="22" t="s">
        <v>206</v>
      </c>
      <c r="AU123" s="22" t="s">
        <v>82</v>
      </c>
      <c r="AY123" s="22" t="s">
        <v>144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22" t="s">
        <v>24</v>
      </c>
      <c r="BK123" s="230">
        <f>ROUND(I123*H123,2)</f>
        <v>0</v>
      </c>
      <c r="BL123" s="22" t="s">
        <v>150</v>
      </c>
      <c r="BM123" s="22" t="s">
        <v>1099</v>
      </c>
    </row>
    <row r="124" s="11" customFormat="1">
      <c r="B124" s="231"/>
      <c r="C124" s="232"/>
      <c r="D124" s="233" t="s">
        <v>163</v>
      </c>
      <c r="E124" s="234" t="s">
        <v>22</v>
      </c>
      <c r="F124" s="235" t="s">
        <v>1100</v>
      </c>
      <c r="G124" s="232"/>
      <c r="H124" s="236">
        <v>0.54100000000000004</v>
      </c>
      <c r="I124" s="237"/>
      <c r="J124" s="232"/>
      <c r="K124" s="232"/>
      <c r="L124" s="238"/>
      <c r="M124" s="239"/>
      <c r="N124" s="240"/>
      <c r="O124" s="240"/>
      <c r="P124" s="240"/>
      <c r="Q124" s="240"/>
      <c r="R124" s="240"/>
      <c r="S124" s="240"/>
      <c r="T124" s="241"/>
      <c r="AT124" s="242" t="s">
        <v>163</v>
      </c>
      <c r="AU124" s="242" t="s">
        <v>82</v>
      </c>
      <c r="AV124" s="11" t="s">
        <v>82</v>
      </c>
      <c r="AW124" s="11" t="s">
        <v>37</v>
      </c>
      <c r="AX124" s="11" t="s">
        <v>24</v>
      </c>
      <c r="AY124" s="242" t="s">
        <v>144</v>
      </c>
    </row>
    <row r="125" s="10" customFormat="1" ht="29.88" customHeight="1">
      <c r="B125" s="203"/>
      <c r="C125" s="204"/>
      <c r="D125" s="205" t="s">
        <v>72</v>
      </c>
      <c r="E125" s="217" t="s">
        <v>165</v>
      </c>
      <c r="F125" s="217" t="s">
        <v>288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SUM(P126:P146)</f>
        <v>0</v>
      </c>
      <c r="Q125" s="211"/>
      <c r="R125" s="212">
        <f>SUM(R126:R146)</f>
        <v>96.613740299999989</v>
      </c>
      <c r="S125" s="211"/>
      <c r="T125" s="213">
        <f>SUM(T126:T146)</f>
        <v>0</v>
      </c>
      <c r="AR125" s="214" t="s">
        <v>24</v>
      </c>
      <c r="AT125" s="215" t="s">
        <v>72</v>
      </c>
      <c r="AU125" s="215" t="s">
        <v>24</v>
      </c>
      <c r="AY125" s="214" t="s">
        <v>144</v>
      </c>
      <c r="BK125" s="216">
        <f>SUM(BK126:BK146)</f>
        <v>0</v>
      </c>
    </row>
    <row r="126" s="1" customFormat="1" ht="25.5" customHeight="1">
      <c r="B126" s="44"/>
      <c r="C126" s="219" t="s">
        <v>245</v>
      </c>
      <c r="D126" s="219" t="s">
        <v>146</v>
      </c>
      <c r="E126" s="220" t="s">
        <v>290</v>
      </c>
      <c r="F126" s="221" t="s">
        <v>291</v>
      </c>
      <c r="G126" s="222" t="s">
        <v>155</v>
      </c>
      <c r="H126" s="223">
        <v>14.384</v>
      </c>
      <c r="I126" s="224"/>
      <c r="J126" s="225">
        <f>ROUND(I126*H126,2)</f>
        <v>0</v>
      </c>
      <c r="K126" s="221" t="s">
        <v>161</v>
      </c>
      <c r="L126" s="70"/>
      <c r="M126" s="226" t="s">
        <v>22</v>
      </c>
      <c r="N126" s="227" t="s">
        <v>44</v>
      </c>
      <c r="O126" s="45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AR126" s="22" t="s">
        <v>150</v>
      </c>
      <c r="AT126" s="22" t="s">
        <v>146</v>
      </c>
      <c r="AU126" s="22" t="s">
        <v>82</v>
      </c>
      <c r="AY126" s="22" t="s">
        <v>144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22" t="s">
        <v>24</v>
      </c>
      <c r="BK126" s="230">
        <f>ROUND(I126*H126,2)</f>
        <v>0</v>
      </c>
      <c r="BL126" s="22" t="s">
        <v>150</v>
      </c>
      <c r="BM126" s="22" t="s">
        <v>1101</v>
      </c>
    </row>
    <row r="127" s="11" customFormat="1">
      <c r="B127" s="231"/>
      <c r="C127" s="232"/>
      <c r="D127" s="233" t="s">
        <v>163</v>
      </c>
      <c r="E127" s="234" t="s">
        <v>22</v>
      </c>
      <c r="F127" s="235" t="s">
        <v>1102</v>
      </c>
      <c r="G127" s="232"/>
      <c r="H127" s="236">
        <v>14.384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AT127" s="242" t="s">
        <v>163</v>
      </c>
      <c r="AU127" s="242" t="s">
        <v>82</v>
      </c>
      <c r="AV127" s="11" t="s">
        <v>82</v>
      </c>
      <c r="AW127" s="11" t="s">
        <v>37</v>
      </c>
      <c r="AX127" s="11" t="s">
        <v>24</v>
      </c>
      <c r="AY127" s="242" t="s">
        <v>144</v>
      </c>
    </row>
    <row r="128" s="1" customFormat="1" ht="25.5" customHeight="1">
      <c r="B128" s="44"/>
      <c r="C128" s="219" t="s">
        <v>738</v>
      </c>
      <c r="D128" s="219" t="s">
        <v>146</v>
      </c>
      <c r="E128" s="220" t="s">
        <v>295</v>
      </c>
      <c r="F128" s="221" t="s">
        <v>296</v>
      </c>
      <c r="G128" s="222" t="s">
        <v>155</v>
      </c>
      <c r="H128" s="223">
        <v>38.420000000000002</v>
      </c>
      <c r="I128" s="224"/>
      <c r="J128" s="225">
        <f>ROUND(I128*H128,2)</f>
        <v>0</v>
      </c>
      <c r="K128" s="221" t="s">
        <v>156</v>
      </c>
      <c r="L128" s="70"/>
      <c r="M128" s="226" t="s">
        <v>22</v>
      </c>
      <c r="N128" s="227" t="s">
        <v>44</v>
      </c>
      <c r="O128" s="45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AR128" s="22" t="s">
        <v>150</v>
      </c>
      <c r="AT128" s="22" t="s">
        <v>146</v>
      </c>
      <c r="AU128" s="22" t="s">
        <v>82</v>
      </c>
      <c r="AY128" s="22" t="s">
        <v>144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22" t="s">
        <v>24</v>
      </c>
      <c r="BK128" s="230">
        <f>ROUND(I128*H128,2)</f>
        <v>0</v>
      </c>
      <c r="BL128" s="22" t="s">
        <v>150</v>
      </c>
      <c r="BM128" s="22" t="s">
        <v>297</v>
      </c>
    </row>
    <row r="129" s="11" customFormat="1">
      <c r="B129" s="231"/>
      <c r="C129" s="232"/>
      <c r="D129" s="233" t="s">
        <v>163</v>
      </c>
      <c r="E129" s="234" t="s">
        <v>22</v>
      </c>
      <c r="F129" s="235" t="s">
        <v>1103</v>
      </c>
      <c r="G129" s="232"/>
      <c r="H129" s="236">
        <v>38.420000000000002</v>
      </c>
      <c r="I129" s="237"/>
      <c r="J129" s="232"/>
      <c r="K129" s="232"/>
      <c r="L129" s="238"/>
      <c r="M129" s="239"/>
      <c r="N129" s="240"/>
      <c r="O129" s="240"/>
      <c r="P129" s="240"/>
      <c r="Q129" s="240"/>
      <c r="R129" s="240"/>
      <c r="S129" s="240"/>
      <c r="T129" s="241"/>
      <c r="AT129" s="242" t="s">
        <v>163</v>
      </c>
      <c r="AU129" s="242" t="s">
        <v>82</v>
      </c>
      <c r="AV129" s="11" t="s">
        <v>82</v>
      </c>
      <c r="AW129" s="11" t="s">
        <v>37</v>
      </c>
      <c r="AX129" s="11" t="s">
        <v>24</v>
      </c>
      <c r="AY129" s="242" t="s">
        <v>144</v>
      </c>
    </row>
    <row r="130" s="1" customFormat="1" ht="25.5" customHeight="1">
      <c r="B130" s="44"/>
      <c r="C130" s="219" t="s">
        <v>742</v>
      </c>
      <c r="D130" s="219" t="s">
        <v>146</v>
      </c>
      <c r="E130" s="220" t="s">
        <v>300</v>
      </c>
      <c r="F130" s="221" t="s">
        <v>301</v>
      </c>
      <c r="G130" s="222" t="s">
        <v>155</v>
      </c>
      <c r="H130" s="223">
        <v>119.74</v>
      </c>
      <c r="I130" s="224"/>
      <c r="J130" s="225">
        <f>ROUND(I130*H130,2)</f>
        <v>0</v>
      </c>
      <c r="K130" s="221" t="s">
        <v>156</v>
      </c>
      <c r="L130" s="70"/>
      <c r="M130" s="226" t="s">
        <v>22</v>
      </c>
      <c r="N130" s="227" t="s">
        <v>44</v>
      </c>
      <c r="O130" s="45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AR130" s="22" t="s">
        <v>150</v>
      </c>
      <c r="AT130" s="22" t="s">
        <v>146</v>
      </c>
      <c r="AU130" s="22" t="s">
        <v>82</v>
      </c>
      <c r="AY130" s="22" t="s">
        <v>144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22" t="s">
        <v>24</v>
      </c>
      <c r="BK130" s="230">
        <f>ROUND(I130*H130,2)</f>
        <v>0</v>
      </c>
      <c r="BL130" s="22" t="s">
        <v>150</v>
      </c>
      <c r="BM130" s="22" t="s">
        <v>302</v>
      </c>
    </row>
    <row r="131" s="11" customFormat="1">
      <c r="B131" s="231"/>
      <c r="C131" s="232"/>
      <c r="D131" s="233" t="s">
        <v>163</v>
      </c>
      <c r="E131" s="234" t="s">
        <v>22</v>
      </c>
      <c r="F131" s="235" t="s">
        <v>1104</v>
      </c>
      <c r="G131" s="232"/>
      <c r="H131" s="236">
        <v>119.74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AT131" s="242" t="s">
        <v>163</v>
      </c>
      <c r="AU131" s="242" t="s">
        <v>82</v>
      </c>
      <c r="AV131" s="11" t="s">
        <v>82</v>
      </c>
      <c r="AW131" s="11" t="s">
        <v>37</v>
      </c>
      <c r="AX131" s="11" t="s">
        <v>24</v>
      </c>
      <c r="AY131" s="242" t="s">
        <v>144</v>
      </c>
    </row>
    <row r="132" s="1" customFormat="1" ht="38.25" customHeight="1">
      <c r="B132" s="44"/>
      <c r="C132" s="219" t="s">
        <v>294</v>
      </c>
      <c r="D132" s="219" t="s">
        <v>146</v>
      </c>
      <c r="E132" s="220" t="s">
        <v>305</v>
      </c>
      <c r="F132" s="221" t="s">
        <v>306</v>
      </c>
      <c r="G132" s="222" t="s">
        <v>155</v>
      </c>
      <c r="H132" s="223">
        <v>22.32</v>
      </c>
      <c r="I132" s="224"/>
      <c r="J132" s="225">
        <f>ROUND(I132*H132,2)</f>
        <v>0</v>
      </c>
      <c r="K132" s="221" t="s">
        <v>156</v>
      </c>
      <c r="L132" s="70"/>
      <c r="M132" s="226" t="s">
        <v>22</v>
      </c>
      <c r="N132" s="227" t="s">
        <v>44</v>
      </c>
      <c r="O132" s="45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AR132" s="22" t="s">
        <v>150</v>
      </c>
      <c r="AT132" s="22" t="s">
        <v>146</v>
      </c>
      <c r="AU132" s="22" t="s">
        <v>82</v>
      </c>
      <c r="AY132" s="22" t="s">
        <v>144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" t="s">
        <v>24</v>
      </c>
      <c r="BK132" s="230">
        <f>ROUND(I132*H132,2)</f>
        <v>0</v>
      </c>
      <c r="BL132" s="22" t="s">
        <v>150</v>
      </c>
      <c r="BM132" s="22" t="s">
        <v>307</v>
      </c>
    </row>
    <row r="133" s="11" customFormat="1">
      <c r="B133" s="231"/>
      <c r="C133" s="232"/>
      <c r="D133" s="233" t="s">
        <v>163</v>
      </c>
      <c r="E133" s="234" t="s">
        <v>22</v>
      </c>
      <c r="F133" s="235" t="s">
        <v>1105</v>
      </c>
      <c r="G133" s="232"/>
      <c r="H133" s="236">
        <v>22.32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AT133" s="242" t="s">
        <v>163</v>
      </c>
      <c r="AU133" s="242" t="s">
        <v>82</v>
      </c>
      <c r="AV133" s="11" t="s">
        <v>82</v>
      </c>
      <c r="AW133" s="11" t="s">
        <v>37</v>
      </c>
      <c r="AX133" s="11" t="s">
        <v>24</v>
      </c>
      <c r="AY133" s="242" t="s">
        <v>144</v>
      </c>
    </row>
    <row r="134" s="1" customFormat="1" ht="25.5" customHeight="1">
      <c r="B134" s="44"/>
      <c r="C134" s="219" t="s">
        <v>299</v>
      </c>
      <c r="D134" s="219" t="s">
        <v>146</v>
      </c>
      <c r="E134" s="220" t="s">
        <v>310</v>
      </c>
      <c r="F134" s="221" t="s">
        <v>311</v>
      </c>
      <c r="G134" s="222" t="s">
        <v>155</v>
      </c>
      <c r="H134" s="223">
        <v>15.375999999999999</v>
      </c>
      <c r="I134" s="224"/>
      <c r="J134" s="225">
        <f>ROUND(I134*H134,2)</f>
        <v>0</v>
      </c>
      <c r="K134" s="221" t="s">
        <v>156</v>
      </c>
      <c r="L134" s="70"/>
      <c r="M134" s="226" t="s">
        <v>22</v>
      </c>
      <c r="N134" s="227" t="s">
        <v>44</v>
      </c>
      <c r="O134" s="45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AR134" s="22" t="s">
        <v>150</v>
      </c>
      <c r="AT134" s="22" t="s">
        <v>146</v>
      </c>
      <c r="AU134" s="22" t="s">
        <v>82</v>
      </c>
      <c r="AY134" s="22" t="s">
        <v>144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" t="s">
        <v>24</v>
      </c>
      <c r="BK134" s="230">
        <f>ROUND(I134*H134,2)</f>
        <v>0</v>
      </c>
      <c r="BL134" s="22" t="s">
        <v>150</v>
      </c>
      <c r="BM134" s="22" t="s">
        <v>312</v>
      </c>
    </row>
    <row r="135" s="11" customFormat="1">
      <c r="B135" s="231"/>
      <c r="C135" s="232"/>
      <c r="D135" s="233" t="s">
        <v>163</v>
      </c>
      <c r="E135" s="234" t="s">
        <v>22</v>
      </c>
      <c r="F135" s="235" t="s">
        <v>1106</v>
      </c>
      <c r="G135" s="232"/>
      <c r="H135" s="236">
        <v>15.375999999999999</v>
      </c>
      <c r="I135" s="237"/>
      <c r="J135" s="232"/>
      <c r="K135" s="232"/>
      <c r="L135" s="238"/>
      <c r="M135" s="239"/>
      <c r="N135" s="240"/>
      <c r="O135" s="240"/>
      <c r="P135" s="240"/>
      <c r="Q135" s="240"/>
      <c r="R135" s="240"/>
      <c r="S135" s="240"/>
      <c r="T135" s="241"/>
      <c r="AT135" s="242" t="s">
        <v>163</v>
      </c>
      <c r="AU135" s="242" t="s">
        <v>82</v>
      </c>
      <c r="AV135" s="11" t="s">
        <v>82</v>
      </c>
      <c r="AW135" s="11" t="s">
        <v>37</v>
      </c>
      <c r="AX135" s="11" t="s">
        <v>24</v>
      </c>
      <c r="AY135" s="242" t="s">
        <v>144</v>
      </c>
    </row>
    <row r="136" s="1" customFormat="1" ht="25.5" customHeight="1">
      <c r="B136" s="44"/>
      <c r="C136" s="219" t="s">
        <v>992</v>
      </c>
      <c r="D136" s="219" t="s">
        <v>146</v>
      </c>
      <c r="E136" s="220" t="s">
        <v>315</v>
      </c>
      <c r="F136" s="221" t="s">
        <v>316</v>
      </c>
      <c r="G136" s="222" t="s">
        <v>155</v>
      </c>
      <c r="H136" s="223">
        <v>22.32</v>
      </c>
      <c r="I136" s="224"/>
      <c r="J136" s="225">
        <f>ROUND(I136*H136,2)</f>
        <v>0</v>
      </c>
      <c r="K136" s="221" t="s">
        <v>161</v>
      </c>
      <c r="L136" s="70"/>
      <c r="M136" s="226" t="s">
        <v>22</v>
      </c>
      <c r="N136" s="227" t="s">
        <v>44</v>
      </c>
      <c r="O136" s="45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AR136" s="22" t="s">
        <v>150</v>
      </c>
      <c r="AT136" s="22" t="s">
        <v>146</v>
      </c>
      <c r="AU136" s="22" t="s">
        <v>82</v>
      </c>
      <c r="AY136" s="22" t="s">
        <v>144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" t="s">
        <v>24</v>
      </c>
      <c r="BK136" s="230">
        <f>ROUND(I136*H136,2)</f>
        <v>0</v>
      </c>
      <c r="BL136" s="22" t="s">
        <v>150</v>
      </c>
      <c r="BM136" s="22" t="s">
        <v>1107</v>
      </c>
    </row>
    <row r="137" s="1" customFormat="1" ht="38.25" customHeight="1">
      <c r="B137" s="44"/>
      <c r="C137" s="219" t="s">
        <v>304</v>
      </c>
      <c r="D137" s="219" t="s">
        <v>146</v>
      </c>
      <c r="E137" s="220" t="s">
        <v>320</v>
      </c>
      <c r="F137" s="221" t="s">
        <v>321</v>
      </c>
      <c r="G137" s="222" t="s">
        <v>155</v>
      </c>
      <c r="H137" s="223">
        <v>22.32</v>
      </c>
      <c r="I137" s="224"/>
      <c r="J137" s="225">
        <f>ROUND(I137*H137,2)</f>
        <v>0</v>
      </c>
      <c r="K137" s="221" t="s">
        <v>156</v>
      </c>
      <c r="L137" s="70"/>
      <c r="M137" s="226" t="s">
        <v>22</v>
      </c>
      <c r="N137" s="227" t="s">
        <v>44</v>
      </c>
      <c r="O137" s="45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AR137" s="22" t="s">
        <v>150</v>
      </c>
      <c r="AT137" s="22" t="s">
        <v>146</v>
      </c>
      <c r="AU137" s="22" t="s">
        <v>82</v>
      </c>
      <c r="AY137" s="22" t="s">
        <v>144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" t="s">
        <v>24</v>
      </c>
      <c r="BK137" s="230">
        <f>ROUND(I137*H137,2)</f>
        <v>0</v>
      </c>
      <c r="BL137" s="22" t="s">
        <v>150</v>
      </c>
      <c r="BM137" s="22" t="s">
        <v>322</v>
      </c>
    </row>
    <row r="138" s="11" customFormat="1">
      <c r="B138" s="231"/>
      <c r="C138" s="232"/>
      <c r="D138" s="233" t="s">
        <v>163</v>
      </c>
      <c r="E138" s="234" t="s">
        <v>22</v>
      </c>
      <c r="F138" s="235" t="s">
        <v>1105</v>
      </c>
      <c r="G138" s="232"/>
      <c r="H138" s="236">
        <v>22.32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AT138" s="242" t="s">
        <v>163</v>
      </c>
      <c r="AU138" s="242" t="s">
        <v>82</v>
      </c>
      <c r="AV138" s="11" t="s">
        <v>82</v>
      </c>
      <c r="AW138" s="11" t="s">
        <v>37</v>
      </c>
      <c r="AX138" s="11" t="s">
        <v>24</v>
      </c>
      <c r="AY138" s="242" t="s">
        <v>144</v>
      </c>
    </row>
    <row r="139" s="1" customFormat="1" ht="51" customHeight="1">
      <c r="B139" s="44"/>
      <c r="C139" s="219" t="s">
        <v>309</v>
      </c>
      <c r="D139" s="219" t="s">
        <v>146</v>
      </c>
      <c r="E139" s="220" t="s">
        <v>325</v>
      </c>
      <c r="F139" s="221" t="s">
        <v>326</v>
      </c>
      <c r="G139" s="222" t="s">
        <v>155</v>
      </c>
      <c r="H139" s="223">
        <v>41.189999999999998</v>
      </c>
      <c r="I139" s="224"/>
      <c r="J139" s="225">
        <f>ROUND(I139*H139,2)</f>
        <v>0</v>
      </c>
      <c r="K139" s="221" t="s">
        <v>156</v>
      </c>
      <c r="L139" s="70"/>
      <c r="M139" s="226" t="s">
        <v>22</v>
      </c>
      <c r="N139" s="227" t="s">
        <v>44</v>
      </c>
      <c r="O139" s="45"/>
      <c r="P139" s="228">
        <f>O139*H139</f>
        <v>0</v>
      </c>
      <c r="Q139" s="228">
        <v>0.085650000000000004</v>
      </c>
      <c r="R139" s="228">
        <f>Q139*H139</f>
        <v>3.5279235</v>
      </c>
      <c r="S139" s="228">
        <v>0</v>
      </c>
      <c r="T139" s="229">
        <f>S139*H139</f>
        <v>0</v>
      </c>
      <c r="AR139" s="22" t="s">
        <v>150</v>
      </c>
      <c r="AT139" s="22" t="s">
        <v>146</v>
      </c>
      <c r="AU139" s="22" t="s">
        <v>82</v>
      </c>
      <c r="AY139" s="22" t="s">
        <v>144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22" t="s">
        <v>24</v>
      </c>
      <c r="BK139" s="230">
        <f>ROUND(I139*H139,2)</f>
        <v>0</v>
      </c>
      <c r="BL139" s="22" t="s">
        <v>150</v>
      </c>
      <c r="BM139" s="22" t="s">
        <v>327</v>
      </c>
    </row>
    <row r="140" s="11" customFormat="1">
      <c r="B140" s="231"/>
      <c r="C140" s="232"/>
      <c r="D140" s="233" t="s">
        <v>163</v>
      </c>
      <c r="E140" s="234" t="s">
        <v>22</v>
      </c>
      <c r="F140" s="235" t="s">
        <v>1108</v>
      </c>
      <c r="G140" s="232"/>
      <c r="H140" s="236">
        <v>41.189999999999998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AT140" s="242" t="s">
        <v>163</v>
      </c>
      <c r="AU140" s="242" t="s">
        <v>82</v>
      </c>
      <c r="AV140" s="11" t="s">
        <v>82</v>
      </c>
      <c r="AW140" s="11" t="s">
        <v>37</v>
      </c>
      <c r="AX140" s="11" t="s">
        <v>24</v>
      </c>
      <c r="AY140" s="242" t="s">
        <v>144</v>
      </c>
    </row>
    <row r="141" s="1" customFormat="1" ht="38.25" customHeight="1">
      <c r="B141" s="44"/>
      <c r="C141" s="254" t="s">
        <v>324</v>
      </c>
      <c r="D141" s="254" t="s">
        <v>206</v>
      </c>
      <c r="E141" s="255" t="s">
        <v>335</v>
      </c>
      <c r="F141" s="256" t="s">
        <v>336</v>
      </c>
      <c r="G141" s="257" t="s">
        <v>155</v>
      </c>
      <c r="H141" s="258">
        <v>528.12</v>
      </c>
      <c r="I141" s="259"/>
      <c r="J141" s="260">
        <f>ROUND(I141*H141,2)</f>
        <v>0</v>
      </c>
      <c r="K141" s="256" t="s">
        <v>156</v>
      </c>
      <c r="L141" s="261"/>
      <c r="M141" s="262" t="s">
        <v>22</v>
      </c>
      <c r="N141" s="263" t="s">
        <v>44</v>
      </c>
      <c r="O141" s="45"/>
      <c r="P141" s="228">
        <f>O141*H141</f>
        <v>0</v>
      </c>
      <c r="Q141" s="228">
        <v>0.152</v>
      </c>
      <c r="R141" s="228">
        <f>Q141*H141</f>
        <v>80.274239999999992</v>
      </c>
      <c r="S141" s="228">
        <v>0</v>
      </c>
      <c r="T141" s="229">
        <f>S141*H141</f>
        <v>0</v>
      </c>
      <c r="AR141" s="22" t="s">
        <v>210</v>
      </c>
      <c r="AT141" s="22" t="s">
        <v>206</v>
      </c>
      <c r="AU141" s="22" t="s">
        <v>82</v>
      </c>
      <c r="AY141" s="22" t="s">
        <v>144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22" t="s">
        <v>24</v>
      </c>
      <c r="BK141" s="230">
        <f>ROUND(I141*H141,2)</f>
        <v>0</v>
      </c>
      <c r="BL141" s="22" t="s">
        <v>150</v>
      </c>
      <c r="BM141" s="22" t="s">
        <v>337</v>
      </c>
    </row>
    <row r="142" s="11" customFormat="1">
      <c r="B142" s="231"/>
      <c r="C142" s="232"/>
      <c r="D142" s="233" t="s">
        <v>163</v>
      </c>
      <c r="E142" s="234" t="s">
        <v>22</v>
      </c>
      <c r="F142" s="235" t="s">
        <v>1109</v>
      </c>
      <c r="G142" s="232"/>
      <c r="H142" s="236">
        <v>528.12</v>
      </c>
      <c r="I142" s="237"/>
      <c r="J142" s="232"/>
      <c r="K142" s="232"/>
      <c r="L142" s="238"/>
      <c r="M142" s="239"/>
      <c r="N142" s="240"/>
      <c r="O142" s="240"/>
      <c r="P142" s="240"/>
      <c r="Q142" s="240"/>
      <c r="R142" s="240"/>
      <c r="S142" s="240"/>
      <c r="T142" s="241"/>
      <c r="AT142" s="242" t="s">
        <v>163</v>
      </c>
      <c r="AU142" s="242" t="s">
        <v>82</v>
      </c>
      <c r="AV142" s="11" t="s">
        <v>82</v>
      </c>
      <c r="AW142" s="11" t="s">
        <v>37</v>
      </c>
      <c r="AX142" s="11" t="s">
        <v>24</v>
      </c>
      <c r="AY142" s="242" t="s">
        <v>144</v>
      </c>
    </row>
    <row r="143" s="1" customFormat="1" ht="16.5" customHeight="1">
      <c r="B143" s="44"/>
      <c r="C143" s="254" t="s">
        <v>329</v>
      </c>
      <c r="D143" s="254" t="s">
        <v>206</v>
      </c>
      <c r="E143" s="255" t="s">
        <v>340</v>
      </c>
      <c r="F143" s="256" t="s">
        <v>341</v>
      </c>
      <c r="G143" s="257" t="s">
        <v>155</v>
      </c>
      <c r="H143" s="258">
        <v>12.73</v>
      </c>
      <c r="I143" s="259"/>
      <c r="J143" s="260">
        <f>ROUND(I143*H143,2)</f>
        <v>0</v>
      </c>
      <c r="K143" s="256" t="s">
        <v>22</v>
      </c>
      <c r="L143" s="261"/>
      <c r="M143" s="262" t="s">
        <v>22</v>
      </c>
      <c r="N143" s="263" t="s">
        <v>44</v>
      </c>
      <c r="O143" s="45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AR143" s="22" t="s">
        <v>210</v>
      </c>
      <c r="AT143" s="22" t="s">
        <v>206</v>
      </c>
      <c r="AU143" s="22" t="s">
        <v>82</v>
      </c>
      <c r="AY143" s="22" t="s">
        <v>144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22" t="s">
        <v>24</v>
      </c>
      <c r="BK143" s="230">
        <f>ROUND(I143*H143,2)</f>
        <v>0</v>
      </c>
      <c r="BL143" s="22" t="s">
        <v>150</v>
      </c>
      <c r="BM143" s="22" t="s">
        <v>342</v>
      </c>
    </row>
    <row r="144" s="11" customFormat="1">
      <c r="B144" s="231"/>
      <c r="C144" s="232"/>
      <c r="D144" s="233" t="s">
        <v>163</v>
      </c>
      <c r="E144" s="234" t="s">
        <v>22</v>
      </c>
      <c r="F144" s="235" t="s">
        <v>1110</v>
      </c>
      <c r="G144" s="232"/>
      <c r="H144" s="236">
        <v>12.73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AT144" s="242" t="s">
        <v>163</v>
      </c>
      <c r="AU144" s="242" t="s">
        <v>82</v>
      </c>
      <c r="AV144" s="11" t="s">
        <v>82</v>
      </c>
      <c r="AW144" s="11" t="s">
        <v>37</v>
      </c>
      <c r="AX144" s="11" t="s">
        <v>24</v>
      </c>
      <c r="AY144" s="242" t="s">
        <v>144</v>
      </c>
    </row>
    <row r="145" s="1" customFormat="1" ht="51" customHeight="1">
      <c r="B145" s="44"/>
      <c r="C145" s="219" t="s">
        <v>339</v>
      </c>
      <c r="D145" s="219" t="s">
        <v>146</v>
      </c>
      <c r="E145" s="220" t="s">
        <v>1111</v>
      </c>
      <c r="F145" s="221" t="s">
        <v>1112</v>
      </c>
      <c r="G145" s="222" t="s">
        <v>155</v>
      </c>
      <c r="H145" s="223">
        <v>123.64</v>
      </c>
      <c r="I145" s="224"/>
      <c r="J145" s="225">
        <f>ROUND(I145*H145,2)</f>
        <v>0</v>
      </c>
      <c r="K145" s="221" t="s">
        <v>156</v>
      </c>
      <c r="L145" s="70"/>
      <c r="M145" s="226" t="s">
        <v>22</v>
      </c>
      <c r="N145" s="227" t="s">
        <v>44</v>
      </c>
      <c r="O145" s="45"/>
      <c r="P145" s="228">
        <f>O145*H145</f>
        <v>0</v>
      </c>
      <c r="Q145" s="228">
        <v>0.10362</v>
      </c>
      <c r="R145" s="228">
        <f>Q145*H145</f>
        <v>12.811576800000001</v>
      </c>
      <c r="S145" s="228">
        <v>0</v>
      </c>
      <c r="T145" s="229">
        <f>S145*H145</f>
        <v>0</v>
      </c>
      <c r="AR145" s="22" t="s">
        <v>150</v>
      </c>
      <c r="AT145" s="22" t="s">
        <v>146</v>
      </c>
      <c r="AU145" s="22" t="s">
        <v>82</v>
      </c>
      <c r="AY145" s="22" t="s">
        <v>144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22" t="s">
        <v>24</v>
      </c>
      <c r="BK145" s="230">
        <f>ROUND(I145*H145,2)</f>
        <v>0</v>
      </c>
      <c r="BL145" s="22" t="s">
        <v>150</v>
      </c>
      <c r="BM145" s="22" t="s">
        <v>1113</v>
      </c>
    </row>
    <row r="146" s="11" customFormat="1">
      <c r="B146" s="231"/>
      <c r="C146" s="232"/>
      <c r="D146" s="233" t="s">
        <v>163</v>
      </c>
      <c r="E146" s="234" t="s">
        <v>22</v>
      </c>
      <c r="F146" s="235" t="s">
        <v>1114</v>
      </c>
      <c r="G146" s="232"/>
      <c r="H146" s="236">
        <v>123.64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AT146" s="242" t="s">
        <v>163</v>
      </c>
      <c r="AU146" s="242" t="s">
        <v>82</v>
      </c>
      <c r="AV146" s="11" t="s">
        <v>82</v>
      </c>
      <c r="AW146" s="11" t="s">
        <v>37</v>
      </c>
      <c r="AX146" s="11" t="s">
        <v>24</v>
      </c>
      <c r="AY146" s="242" t="s">
        <v>144</v>
      </c>
    </row>
    <row r="147" s="10" customFormat="1" ht="29.88" customHeight="1">
      <c r="B147" s="203"/>
      <c r="C147" s="204"/>
      <c r="D147" s="205" t="s">
        <v>72</v>
      </c>
      <c r="E147" s="217" t="s">
        <v>210</v>
      </c>
      <c r="F147" s="217" t="s">
        <v>349</v>
      </c>
      <c r="G147" s="204"/>
      <c r="H147" s="204"/>
      <c r="I147" s="207"/>
      <c r="J147" s="218">
        <f>BK147</f>
        <v>0</v>
      </c>
      <c r="K147" s="204"/>
      <c r="L147" s="209"/>
      <c r="M147" s="210"/>
      <c r="N147" s="211"/>
      <c r="O147" s="211"/>
      <c r="P147" s="212">
        <f>SUM(P148:P157)</f>
        <v>0</v>
      </c>
      <c r="Q147" s="211"/>
      <c r="R147" s="212">
        <f>SUM(R148:R157)</f>
        <v>1.3134200000000003</v>
      </c>
      <c r="S147" s="211"/>
      <c r="T147" s="213">
        <f>SUM(T148:T157)</f>
        <v>0</v>
      </c>
      <c r="AR147" s="214" t="s">
        <v>24</v>
      </c>
      <c r="AT147" s="215" t="s">
        <v>72</v>
      </c>
      <c r="AU147" s="215" t="s">
        <v>24</v>
      </c>
      <c r="AY147" s="214" t="s">
        <v>144</v>
      </c>
      <c r="BK147" s="216">
        <f>SUM(BK148:BK157)</f>
        <v>0</v>
      </c>
    </row>
    <row r="148" s="1" customFormat="1" ht="16.5" customHeight="1">
      <c r="B148" s="44"/>
      <c r="C148" s="219" t="s">
        <v>951</v>
      </c>
      <c r="D148" s="219" t="s">
        <v>146</v>
      </c>
      <c r="E148" s="220" t="s">
        <v>380</v>
      </c>
      <c r="F148" s="221" t="s">
        <v>381</v>
      </c>
      <c r="G148" s="222" t="s">
        <v>209</v>
      </c>
      <c r="H148" s="223">
        <v>1</v>
      </c>
      <c r="I148" s="224"/>
      <c r="J148" s="225">
        <f>ROUND(I148*H148,2)</f>
        <v>0</v>
      </c>
      <c r="K148" s="221" t="s">
        <v>156</v>
      </c>
      <c r="L148" s="70"/>
      <c r="M148" s="226" t="s">
        <v>22</v>
      </c>
      <c r="N148" s="227" t="s">
        <v>44</v>
      </c>
      <c r="O148" s="45"/>
      <c r="P148" s="228">
        <f>O148*H148</f>
        <v>0</v>
      </c>
      <c r="Q148" s="228">
        <v>0.34089999999999998</v>
      </c>
      <c r="R148" s="228">
        <f>Q148*H148</f>
        <v>0.34089999999999998</v>
      </c>
      <c r="S148" s="228">
        <v>0</v>
      </c>
      <c r="T148" s="229">
        <f>S148*H148</f>
        <v>0</v>
      </c>
      <c r="AR148" s="22" t="s">
        <v>150</v>
      </c>
      <c r="AT148" s="22" t="s">
        <v>146</v>
      </c>
      <c r="AU148" s="22" t="s">
        <v>82</v>
      </c>
      <c r="AY148" s="22" t="s">
        <v>144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22" t="s">
        <v>24</v>
      </c>
      <c r="BK148" s="230">
        <f>ROUND(I148*H148,2)</f>
        <v>0</v>
      </c>
      <c r="BL148" s="22" t="s">
        <v>150</v>
      </c>
      <c r="BM148" s="22" t="s">
        <v>382</v>
      </c>
    </row>
    <row r="149" s="1" customFormat="1" ht="25.5" customHeight="1">
      <c r="B149" s="44"/>
      <c r="C149" s="254" t="s">
        <v>371</v>
      </c>
      <c r="D149" s="254" t="s">
        <v>206</v>
      </c>
      <c r="E149" s="255" t="s">
        <v>384</v>
      </c>
      <c r="F149" s="256" t="s">
        <v>385</v>
      </c>
      <c r="G149" s="257" t="s">
        <v>209</v>
      </c>
      <c r="H149" s="258">
        <v>1</v>
      </c>
      <c r="I149" s="259"/>
      <c r="J149" s="260">
        <f>ROUND(I149*H149,2)</f>
        <v>0</v>
      </c>
      <c r="K149" s="256" t="s">
        <v>156</v>
      </c>
      <c r="L149" s="261"/>
      <c r="M149" s="262" t="s">
        <v>22</v>
      </c>
      <c r="N149" s="263" t="s">
        <v>44</v>
      </c>
      <c r="O149" s="45"/>
      <c r="P149" s="228">
        <f>O149*H149</f>
        <v>0</v>
      </c>
      <c r="Q149" s="228">
        <v>0.080000000000000002</v>
      </c>
      <c r="R149" s="228">
        <f>Q149*H149</f>
        <v>0.080000000000000002</v>
      </c>
      <c r="S149" s="228">
        <v>0</v>
      </c>
      <c r="T149" s="229">
        <f>S149*H149</f>
        <v>0</v>
      </c>
      <c r="AR149" s="22" t="s">
        <v>210</v>
      </c>
      <c r="AT149" s="22" t="s">
        <v>206</v>
      </c>
      <c r="AU149" s="22" t="s">
        <v>82</v>
      </c>
      <c r="AY149" s="22" t="s">
        <v>144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22" t="s">
        <v>24</v>
      </c>
      <c r="BK149" s="230">
        <f>ROUND(I149*H149,2)</f>
        <v>0</v>
      </c>
      <c r="BL149" s="22" t="s">
        <v>150</v>
      </c>
      <c r="BM149" s="22" t="s">
        <v>386</v>
      </c>
    </row>
    <row r="150" s="1" customFormat="1" ht="25.5" customHeight="1">
      <c r="B150" s="44"/>
      <c r="C150" s="254" t="s">
        <v>375</v>
      </c>
      <c r="D150" s="254" t="s">
        <v>206</v>
      </c>
      <c r="E150" s="255" t="s">
        <v>388</v>
      </c>
      <c r="F150" s="256" t="s">
        <v>389</v>
      </c>
      <c r="G150" s="257" t="s">
        <v>209</v>
      </c>
      <c r="H150" s="258">
        <v>1</v>
      </c>
      <c r="I150" s="259"/>
      <c r="J150" s="260">
        <f>ROUND(I150*H150,2)</f>
        <v>0</v>
      </c>
      <c r="K150" s="256" t="s">
        <v>156</v>
      </c>
      <c r="L150" s="261"/>
      <c r="M150" s="262" t="s">
        <v>22</v>
      </c>
      <c r="N150" s="263" t="s">
        <v>44</v>
      </c>
      <c r="O150" s="45"/>
      <c r="P150" s="228">
        <f>O150*H150</f>
        <v>0</v>
      </c>
      <c r="Q150" s="228">
        <v>0.071999999999999995</v>
      </c>
      <c r="R150" s="228">
        <f>Q150*H150</f>
        <v>0.071999999999999995</v>
      </c>
      <c r="S150" s="228">
        <v>0</v>
      </c>
      <c r="T150" s="229">
        <f>S150*H150</f>
        <v>0</v>
      </c>
      <c r="AR150" s="22" t="s">
        <v>210</v>
      </c>
      <c r="AT150" s="22" t="s">
        <v>206</v>
      </c>
      <c r="AU150" s="22" t="s">
        <v>82</v>
      </c>
      <c r="AY150" s="22" t="s">
        <v>144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22" t="s">
        <v>24</v>
      </c>
      <c r="BK150" s="230">
        <f>ROUND(I150*H150,2)</f>
        <v>0</v>
      </c>
      <c r="BL150" s="22" t="s">
        <v>150</v>
      </c>
      <c r="BM150" s="22" t="s">
        <v>390</v>
      </c>
    </row>
    <row r="151" s="1" customFormat="1" ht="25.5" customHeight="1">
      <c r="B151" s="44"/>
      <c r="C151" s="254" t="s">
        <v>379</v>
      </c>
      <c r="D151" s="254" t="s">
        <v>206</v>
      </c>
      <c r="E151" s="255" t="s">
        <v>392</v>
      </c>
      <c r="F151" s="256" t="s">
        <v>393</v>
      </c>
      <c r="G151" s="257" t="s">
        <v>209</v>
      </c>
      <c r="H151" s="258">
        <v>1</v>
      </c>
      <c r="I151" s="259"/>
      <c r="J151" s="260">
        <f>ROUND(I151*H151,2)</f>
        <v>0</v>
      </c>
      <c r="K151" s="256" t="s">
        <v>156</v>
      </c>
      <c r="L151" s="261"/>
      <c r="M151" s="262" t="s">
        <v>22</v>
      </c>
      <c r="N151" s="263" t="s">
        <v>44</v>
      </c>
      <c r="O151" s="45"/>
      <c r="P151" s="228">
        <f>O151*H151</f>
        <v>0</v>
      </c>
      <c r="Q151" s="228">
        <v>0.040000000000000001</v>
      </c>
      <c r="R151" s="228">
        <f>Q151*H151</f>
        <v>0.040000000000000001</v>
      </c>
      <c r="S151" s="228">
        <v>0</v>
      </c>
      <c r="T151" s="229">
        <f>S151*H151</f>
        <v>0</v>
      </c>
      <c r="AR151" s="22" t="s">
        <v>210</v>
      </c>
      <c r="AT151" s="22" t="s">
        <v>206</v>
      </c>
      <c r="AU151" s="22" t="s">
        <v>82</v>
      </c>
      <c r="AY151" s="22" t="s">
        <v>144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22" t="s">
        <v>24</v>
      </c>
      <c r="BK151" s="230">
        <f>ROUND(I151*H151,2)</f>
        <v>0</v>
      </c>
      <c r="BL151" s="22" t="s">
        <v>150</v>
      </c>
      <c r="BM151" s="22" t="s">
        <v>394</v>
      </c>
    </row>
    <row r="152" s="1" customFormat="1" ht="25.5" customHeight="1">
      <c r="B152" s="44"/>
      <c r="C152" s="254" t="s">
        <v>383</v>
      </c>
      <c r="D152" s="254" t="s">
        <v>206</v>
      </c>
      <c r="E152" s="255" t="s">
        <v>396</v>
      </c>
      <c r="F152" s="256" t="s">
        <v>397</v>
      </c>
      <c r="G152" s="257" t="s">
        <v>209</v>
      </c>
      <c r="H152" s="258">
        <v>1</v>
      </c>
      <c r="I152" s="259"/>
      <c r="J152" s="260">
        <f>ROUND(I152*H152,2)</f>
        <v>0</v>
      </c>
      <c r="K152" s="256" t="s">
        <v>156</v>
      </c>
      <c r="L152" s="261"/>
      <c r="M152" s="262" t="s">
        <v>22</v>
      </c>
      <c r="N152" s="263" t="s">
        <v>44</v>
      </c>
      <c r="O152" s="45"/>
      <c r="P152" s="228">
        <f>O152*H152</f>
        <v>0</v>
      </c>
      <c r="Q152" s="228">
        <v>0.027</v>
      </c>
      <c r="R152" s="228">
        <f>Q152*H152</f>
        <v>0.027</v>
      </c>
      <c r="S152" s="228">
        <v>0</v>
      </c>
      <c r="T152" s="229">
        <f>S152*H152</f>
        <v>0</v>
      </c>
      <c r="AR152" s="22" t="s">
        <v>210</v>
      </c>
      <c r="AT152" s="22" t="s">
        <v>206</v>
      </c>
      <c r="AU152" s="22" t="s">
        <v>82</v>
      </c>
      <c r="AY152" s="22" t="s">
        <v>144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22" t="s">
        <v>24</v>
      </c>
      <c r="BK152" s="230">
        <f>ROUND(I152*H152,2)</f>
        <v>0</v>
      </c>
      <c r="BL152" s="22" t="s">
        <v>150</v>
      </c>
      <c r="BM152" s="22" t="s">
        <v>398</v>
      </c>
    </row>
    <row r="153" s="1" customFormat="1" ht="25.5" customHeight="1">
      <c r="B153" s="44"/>
      <c r="C153" s="254" t="s">
        <v>387</v>
      </c>
      <c r="D153" s="254" t="s">
        <v>206</v>
      </c>
      <c r="E153" s="255" t="s">
        <v>400</v>
      </c>
      <c r="F153" s="256" t="s">
        <v>401</v>
      </c>
      <c r="G153" s="257" t="s">
        <v>209</v>
      </c>
      <c r="H153" s="258">
        <v>1</v>
      </c>
      <c r="I153" s="259"/>
      <c r="J153" s="260">
        <f>ROUND(I153*H153,2)</f>
        <v>0</v>
      </c>
      <c r="K153" s="256" t="s">
        <v>156</v>
      </c>
      <c r="L153" s="261"/>
      <c r="M153" s="262" t="s">
        <v>22</v>
      </c>
      <c r="N153" s="263" t="s">
        <v>44</v>
      </c>
      <c r="O153" s="45"/>
      <c r="P153" s="228">
        <f>O153*H153</f>
        <v>0</v>
      </c>
      <c r="Q153" s="228">
        <v>0.058000000000000003</v>
      </c>
      <c r="R153" s="228">
        <f>Q153*H153</f>
        <v>0.058000000000000003</v>
      </c>
      <c r="S153" s="228">
        <v>0</v>
      </c>
      <c r="T153" s="229">
        <f>S153*H153</f>
        <v>0</v>
      </c>
      <c r="AR153" s="22" t="s">
        <v>210</v>
      </c>
      <c r="AT153" s="22" t="s">
        <v>206</v>
      </c>
      <c r="AU153" s="22" t="s">
        <v>82</v>
      </c>
      <c r="AY153" s="22" t="s">
        <v>144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22" t="s">
        <v>24</v>
      </c>
      <c r="BK153" s="230">
        <f>ROUND(I153*H153,2)</f>
        <v>0</v>
      </c>
      <c r="BL153" s="22" t="s">
        <v>150</v>
      </c>
      <c r="BM153" s="22" t="s">
        <v>402</v>
      </c>
    </row>
    <row r="154" s="1" customFormat="1" ht="25.5" customHeight="1">
      <c r="B154" s="44"/>
      <c r="C154" s="254" t="s">
        <v>391</v>
      </c>
      <c r="D154" s="254" t="s">
        <v>206</v>
      </c>
      <c r="E154" s="255" t="s">
        <v>404</v>
      </c>
      <c r="F154" s="256" t="s">
        <v>405</v>
      </c>
      <c r="G154" s="257" t="s">
        <v>209</v>
      </c>
      <c r="H154" s="258">
        <v>1</v>
      </c>
      <c r="I154" s="259"/>
      <c r="J154" s="260">
        <f>ROUND(I154*H154,2)</f>
        <v>0</v>
      </c>
      <c r="K154" s="256" t="s">
        <v>156</v>
      </c>
      <c r="L154" s="261"/>
      <c r="M154" s="262" t="s">
        <v>22</v>
      </c>
      <c r="N154" s="263" t="s">
        <v>44</v>
      </c>
      <c r="O154" s="45"/>
      <c r="P154" s="228">
        <f>O154*H154</f>
        <v>0</v>
      </c>
      <c r="Q154" s="228">
        <v>0.0040000000000000001</v>
      </c>
      <c r="R154" s="228">
        <f>Q154*H154</f>
        <v>0.0040000000000000001</v>
      </c>
      <c r="S154" s="228">
        <v>0</v>
      </c>
      <c r="T154" s="229">
        <f>S154*H154</f>
        <v>0</v>
      </c>
      <c r="AR154" s="22" t="s">
        <v>210</v>
      </c>
      <c r="AT154" s="22" t="s">
        <v>206</v>
      </c>
      <c r="AU154" s="22" t="s">
        <v>82</v>
      </c>
      <c r="AY154" s="22" t="s">
        <v>144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22" t="s">
        <v>24</v>
      </c>
      <c r="BK154" s="230">
        <f>ROUND(I154*H154,2)</f>
        <v>0</v>
      </c>
      <c r="BL154" s="22" t="s">
        <v>150</v>
      </c>
      <c r="BM154" s="22" t="s">
        <v>406</v>
      </c>
    </row>
    <row r="155" s="1" customFormat="1" ht="25.5" customHeight="1">
      <c r="B155" s="44"/>
      <c r="C155" s="254" t="s">
        <v>395</v>
      </c>
      <c r="D155" s="254" t="s">
        <v>206</v>
      </c>
      <c r="E155" s="255" t="s">
        <v>408</v>
      </c>
      <c r="F155" s="256" t="s">
        <v>409</v>
      </c>
      <c r="G155" s="257" t="s">
        <v>209</v>
      </c>
      <c r="H155" s="258">
        <v>1</v>
      </c>
      <c r="I155" s="259"/>
      <c r="J155" s="260">
        <f>ROUND(I155*H155,2)</f>
        <v>0</v>
      </c>
      <c r="K155" s="256" t="s">
        <v>156</v>
      </c>
      <c r="L155" s="261"/>
      <c r="M155" s="262" t="s">
        <v>22</v>
      </c>
      <c r="N155" s="263" t="s">
        <v>44</v>
      </c>
      <c r="O155" s="45"/>
      <c r="P155" s="228">
        <f>O155*H155</f>
        <v>0</v>
      </c>
      <c r="Q155" s="228">
        <v>0.059999999999999998</v>
      </c>
      <c r="R155" s="228">
        <f>Q155*H155</f>
        <v>0.059999999999999998</v>
      </c>
      <c r="S155" s="228">
        <v>0</v>
      </c>
      <c r="T155" s="229">
        <f>S155*H155</f>
        <v>0</v>
      </c>
      <c r="AR155" s="22" t="s">
        <v>210</v>
      </c>
      <c r="AT155" s="22" t="s">
        <v>206</v>
      </c>
      <c r="AU155" s="22" t="s">
        <v>82</v>
      </c>
      <c r="AY155" s="22" t="s">
        <v>144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22" t="s">
        <v>24</v>
      </c>
      <c r="BK155" s="230">
        <f>ROUND(I155*H155,2)</f>
        <v>0</v>
      </c>
      <c r="BL155" s="22" t="s">
        <v>150</v>
      </c>
      <c r="BM155" s="22" t="s">
        <v>410</v>
      </c>
    </row>
    <row r="156" s="1" customFormat="1" ht="25.5" customHeight="1">
      <c r="B156" s="44"/>
      <c r="C156" s="219" t="s">
        <v>399</v>
      </c>
      <c r="D156" s="219" t="s">
        <v>146</v>
      </c>
      <c r="E156" s="220" t="s">
        <v>420</v>
      </c>
      <c r="F156" s="221" t="s">
        <v>421</v>
      </c>
      <c r="G156" s="222" t="s">
        <v>209</v>
      </c>
      <c r="H156" s="223">
        <v>1</v>
      </c>
      <c r="I156" s="224"/>
      <c r="J156" s="225">
        <f>ROUND(I156*H156,2)</f>
        <v>0</v>
      </c>
      <c r="K156" s="221" t="s">
        <v>156</v>
      </c>
      <c r="L156" s="70"/>
      <c r="M156" s="226" t="s">
        <v>22</v>
      </c>
      <c r="N156" s="227" t="s">
        <v>44</v>
      </c>
      <c r="O156" s="45"/>
      <c r="P156" s="228">
        <f>O156*H156</f>
        <v>0</v>
      </c>
      <c r="Q156" s="228">
        <v>0.0093600000000000003</v>
      </c>
      <c r="R156" s="228">
        <f>Q156*H156</f>
        <v>0.0093600000000000003</v>
      </c>
      <c r="S156" s="228">
        <v>0</v>
      </c>
      <c r="T156" s="229">
        <f>S156*H156</f>
        <v>0</v>
      </c>
      <c r="AR156" s="22" t="s">
        <v>150</v>
      </c>
      <c r="AT156" s="22" t="s">
        <v>146</v>
      </c>
      <c r="AU156" s="22" t="s">
        <v>82</v>
      </c>
      <c r="AY156" s="22" t="s">
        <v>144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22" t="s">
        <v>24</v>
      </c>
      <c r="BK156" s="230">
        <f>ROUND(I156*H156,2)</f>
        <v>0</v>
      </c>
      <c r="BL156" s="22" t="s">
        <v>150</v>
      </c>
      <c r="BM156" s="22" t="s">
        <v>422</v>
      </c>
    </row>
    <row r="157" s="1" customFormat="1" ht="25.5" customHeight="1">
      <c r="B157" s="44"/>
      <c r="C157" s="219" t="s">
        <v>403</v>
      </c>
      <c r="D157" s="219" t="s">
        <v>146</v>
      </c>
      <c r="E157" s="220" t="s">
        <v>432</v>
      </c>
      <c r="F157" s="221" t="s">
        <v>433</v>
      </c>
      <c r="G157" s="222" t="s">
        <v>209</v>
      </c>
      <c r="H157" s="223">
        <v>2</v>
      </c>
      <c r="I157" s="224"/>
      <c r="J157" s="225">
        <f>ROUND(I157*H157,2)</f>
        <v>0</v>
      </c>
      <c r="K157" s="221" t="s">
        <v>156</v>
      </c>
      <c r="L157" s="70"/>
      <c r="M157" s="226" t="s">
        <v>22</v>
      </c>
      <c r="N157" s="227" t="s">
        <v>44</v>
      </c>
      <c r="O157" s="45"/>
      <c r="P157" s="228">
        <f>O157*H157</f>
        <v>0</v>
      </c>
      <c r="Q157" s="228">
        <v>0.31108000000000002</v>
      </c>
      <c r="R157" s="228">
        <f>Q157*H157</f>
        <v>0.62216000000000005</v>
      </c>
      <c r="S157" s="228">
        <v>0</v>
      </c>
      <c r="T157" s="229">
        <f>S157*H157</f>
        <v>0</v>
      </c>
      <c r="AR157" s="22" t="s">
        <v>150</v>
      </c>
      <c r="AT157" s="22" t="s">
        <v>146</v>
      </c>
      <c r="AU157" s="22" t="s">
        <v>82</v>
      </c>
      <c r="AY157" s="22" t="s">
        <v>144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22" t="s">
        <v>24</v>
      </c>
      <c r="BK157" s="230">
        <f>ROUND(I157*H157,2)</f>
        <v>0</v>
      </c>
      <c r="BL157" s="22" t="s">
        <v>150</v>
      </c>
      <c r="BM157" s="22" t="s">
        <v>1115</v>
      </c>
    </row>
    <row r="158" s="10" customFormat="1" ht="29.88" customHeight="1">
      <c r="B158" s="203"/>
      <c r="C158" s="204"/>
      <c r="D158" s="205" t="s">
        <v>72</v>
      </c>
      <c r="E158" s="217" t="s">
        <v>184</v>
      </c>
      <c r="F158" s="217" t="s">
        <v>435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SUM(P159:P182)</f>
        <v>0</v>
      </c>
      <c r="Q158" s="211"/>
      <c r="R158" s="212">
        <f>SUM(R159:R182)</f>
        <v>19.366284</v>
      </c>
      <c r="S158" s="211"/>
      <c r="T158" s="213">
        <f>SUM(T159:T182)</f>
        <v>0</v>
      </c>
      <c r="AR158" s="214" t="s">
        <v>24</v>
      </c>
      <c r="AT158" s="215" t="s">
        <v>72</v>
      </c>
      <c r="AU158" s="215" t="s">
        <v>24</v>
      </c>
      <c r="AY158" s="214" t="s">
        <v>144</v>
      </c>
      <c r="BK158" s="216">
        <f>SUM(BK159:BK182)</f>
        <v>0</v>
      </c>
    </row>
    <row r="159" s="1" customFormat="1" ht="25.5" customHeight="1">
      <c r="B159" s="44"/>
      <c r="C159" s="219" t="s">
        <v>415</v>
      </c>
      <c r="D159" s="219" t="s">
        <v>146</v>
      </c>
      <c r="E159" s="220" t="s">
        <v>868</v>
      </c>
      <c r="F159" s="221" t="s">
        <v>869</v>
      </c>
      <c r="G159" s="222" t="s">
        <v>209</v>
      </c>
      <c r="H159" s="223">
        <v>1</v>
      </c>
      <c r="I159" s="224"/>
      <c r="J159" s="225">
        <f>ROUND(I159*H159,2)</f>
        <v>0</v>
      </c>
      <c r="K159" s="221" t="s">
        <v>156</v>
      </c>
      <c r="L159" s="70"/>
      <c r="M159" s="226" t="s">
        <v>22</v>
      </c>
      <c r="N159" s="227" t="s">
        <v>44</v>
      </c>
      <c r="O159" s="45"/>
      <c r="P159" s="228">
        <f>O159*H159</f>
        <v>0</v>
      </c>
      <c r="Q159" s="228">
        <v>0.00069999999999999999</v>
      </c>
      <c r="R159" s="228">
        <f>Q159*H159</f>
        <v>0.00069999999999999999</v>
      </c>
      <c r="S159" s="228">
        <v>0</v>
      </c>
      <c r="T159" s="229">
        <f>S159*H159</f>
        <v>0</v>
      </c>
      <c r="AR159" s="22" t="s">
        <v>150</v>
      </c>
      <c r="AT159" s="22" t="s">
        <v>146</v>
      </c>
      <c r="AU159" s="22" t="s">
        <v>82</v>
      </c>
      <c r="AY159" s="22" t="s">
        <v>144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22" t="s">
        <v>24</v>
      </c>
      <c r="BK159" s="230">
        <f>ROUND(I159*H159,2)</f>
        <v>0</v>
      </c>
      <c r="BL159" s="22" t="s">
        <v>150</v>
      </c>
      <c r="BM159" s="22" t="s">
        <v>1116</v>
      </c>
    </row>
    <row r="160" s="1" customFormat="1" ht="51" customHeight="1">
      <c r="B160" s="44"/>
      <c r="C160" s="254" t="s">
        <v>419</v>
      </c>
      <c r="D160" s="254" t="s">
        <v>206</v>
      </c>
      <c r="E160" s="255" t="s">
        <v>871</v>
      </c>
      <c r="F160" s="256" t="s">
        <v>872</v>
      </c>
      <c r="G160" s="257" t="s">
        <v>209</v>
      </c>
      <c r="H160" s="258">
        <v>1</v>
      </c>
      <c r="I160" s="259"/>
      <c r="J160" s="260">
        <f>ROUND(I160*H160,2)</f>
        <v>0</v>
      </c>
      <c r="K160" s="256" t="s">
        <v>156</v>
      </c>
      <c r="L160" s="261"/>
      <c r="M160" s="262" t="s">
        <v>22</v>
      </c>
      <c r="N160" s="263" t="s">
        <v>44</v>
      </c>
      <c r="O160" s="45"/>
      <c r="P160" s="228">
        <f>O160*H160</f>
        <v>0</v>
      </c>
      <c r="Q160" s="228">
        <v>0.0030999999999999999</v>
      </c>
      <c r="R160" s="228">
        <f>Q160*H160</f>
        <v>0.0030999999999999999</v>
      </c>
      <c r="S160" s="228">
        <v>0</v>
      </c>
      <c r="T160" s="229">
        <f>S160*H160</f>
        <v>0</v>
      </c>
      <c r="AR160" s="22" t="s">
        <v>210</v>
      </c>
      <c r="AT160" s="22" t="s">
        <v>206</v>
      </c>
      <c r="AU160" s="22" t="s">
        <v>82</v>
      </c>
      <c r="AY160" s="22" t="s">
        <v>144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22" t="s">
        <v>24</v>
      </c>
      <c r="BK160" s="230">
        <f>ROUND(I160*H160,2)</f>
        <v>0</v>
      </c>
      <c r="BL160" s="22" t="s">
        <v>150</v>
      </c>
      <c r="BM160" s="22" t="s">
        <v>1117</v>
      </c>
    </row>
    <row r="161" s="1" customFormat="1" ht="25.5" customHeight="1">
      <c r="B161" s="44"/>
      <c r="C161" s="219" t="s">
        <v>440</v>
      </c>
      <c r="D161" s="219" t="s">
        <v>146</v>
      </c>
      <c r="E161" s="220" t="s">
        <v>1118</v>
      </c>
      <c r="F161" s="221" t="s">
        <v>1119</v>
      </c>
      <c r="G161" s="222" t="s">
        <v>155</v>
      </c>
      <c r="H161" s="223">
        <v>7.2000000000000002</v>
      </c>
      <c r="I161" s="224"/>
      <c r="J161" s="225">
        <f>ROUND(I161*H161,2)</f>
        <v>0</v>
      </c>
      <c r="K161" s="221" t="s">
        <v>156</v>
      </c>
      <c r="L161" s="70"/>
      <c r="M161" s="226" t="s">
        <v>22</v>
      </c>
      <c r="N161" s="227" t="s">
        <v>44</v>
      </c>
      <c r="O161" s="45"/>
      <c r="P161" s="228">
        <f>O161*H161</f>
        <v>0</v>
      </c>
      <c r="Q161" s="228">
        <v>0.00084999999999999995</v>
      </c>
      <c r="R161" s="228">
        <f>Q161*H161</f>
        <v>0.0061199999999999996</v>
      </c>
      <c r="S161" s="228">
        <v>0</v>
      </c>
      <c r="T161" s="229">
        <f>S161*H161</f>
        <v>0</v>
      </c>
      <c r="AR161" s="22" t="s">
        <v>150</v>
      </c>
      <c r="AT161" s="22" t="s">
        <v>146</v>
      </c>
      <c r="AU161" s="22" t="s">
        <v>82</v>
      </c>
      <c r="AY161" s="22" t="s">
        <v>144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22" t="s">
        <v>24</v>
      </c>
      <c r="BK161" s="230">
        <f>ROUND(I161*H161,2)</f>
        <v>0</v>
      </c>
      <c r="BL161" s="22" t="s">
        <v>150</v>
      </c>
      <c r="BM161" s="22" t="s">
        <v>1120</v>
      </c>
    </row>
    <row r="162" s="11" customFormat="1">
      <c r="B162" s="231"/>
      <c r="C162" s="232"/>
      <c r="D162" s="233" t="s">
        <v>163</v>
      </c>
      <c r="E162" s="234" t="s">
        <v>22</v>
      </c>
      <c r="F162" s="235" t="s">
        <v>1121</v>
      </c>
      <c r="G162" s="232"/>
      <c r="H162" s="236">
        <v>7.2000000000000002</v>
      </c>
      <c r="I162" s="237"/>
      <c r="J162" s="232"/>
      <c r="K162" s="232"/>
      <c r="L162" s="238"/>
      <c r="M162" s="239"/>
      <c r="N162" s="240"/>
      <c r="O162" s="240"/>
      <c r="P162" s="240"/>
      <c r="Q162" s="240"/>
      <c r="R162" s="240"/>
      <c r="S162" s="240"/>
      <c r="T162" s="241"/>
      <c r="AT162" s="242" t="s">
        <v>163</v>
      </c>
      <c r="AU162" s="242" t="s">
        <v>82</v>
      </c>
      <c r="AV162" s="11" t="s">
        <v>82</v>
      </c>
      <c r="AW162" s="11" t="s">
        <v>37</v>
      </c>
      <c r="AX162" s="11" t="s">
        <v>24</v>
      </c>
      <c r="AY162" s="242" t="s">
        <v>144</v>
      </c>
    </row>
    <row r="163" s="1" customFormat="1" ht="25.5" customHeight="1">
      <c r="B163" s="44"/>
      <c r="C163" s="219" t="s">
        <v>169</v>
      </c>
      <c r="D163" s="219" t="s">
        <v>146</v>
      </c>
      <c r="E163" s="220" t="s">
        <v>437</v>
      </c>
      <c r="F163" s="221" t="s">
        <v>438</v>
      </c>
      <c r="G163" s="222" t="s">
        <v>149</v>
      </c>
      <c r="H163" s="223">
        <v>6</v>
      </c>
      <c r="I163" s="224"/>
      <c r="J163" s="225">
        <f>ROUND(I163*H163,2)</f>
        <v>0</v>
      </c>
      <c r="K163" s="221" t="s">
        <v>161</v>
      </c>
      <c r="L163" s="70"/>
      <c r="M163" s="226" t="s">
        <v>22</v>
      </c>
      <c r="N163" s="227" t="s">
        <v>44</v>
      </c>
      <c r="O163" s="45"/>
      <c r="P163" s="228">
        <f>O163*H163</f>
        <v>0</v>
      </c>
      <c r="Q163" s="228">
        <v>0.00013999999999999999</v>
      </c>
      <c r="R163" s="228">
        <f>Q163*H163</f>
        <v>0.00083999999999999993</v>
      </c>
      <c r="S163" s="228">
        <v>0</v>
      </c>
      <c r="T163" s="229">
        <f>S163*H163</f>
        <v>0</v>
      </c>
      <c r="AR163" s="22" t="s">
        <v>150</v>
      </c>
      <c r="AT163" s="22" t="s">
        <v>146</v>
      </c>
      <c r="AU163" s="22" t="s">
        <v>82</v>
      </c>
      <c r="AY163" s="22" t="s">
        <v>144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22" t="s">
        <v>24</v>
      </c>
      <c r="BK163" s="230">
        <f>ROUND(I163*H163,2)</f>
        <v>0</v>
      </c>
      <c r="BL163" s="22" t="s">
        <v>150</v>
      </c>
      <c r="BM163" s="22" t="s">
        <v>1122</v>
      </c>
    </row>
    <row r="164" s="1" customFormat="1" ht="51" customHeight="1">
      <c r="B164" s="44"/>
      <c r="C164" s="219" t="s">
        <v>445</v>
      </c>
      <c r="D164" s="219" t="s">
        <v>146</v>
      </c>
      <c r="E164" s="220" t="s">
        <v>1123</v>
      </c>
      <c r="F164" s="221" t="s">
        <v>1124</v>
      </c>
      <c r="G164" s="222" t="s">
        <v>149</v>
      </c>
      <c r="H164" s="223">
        <v>47.399999999999999</v>
      </c>
      <c r="I164" s="224"/>
      <c r="J164" s="225">
        <f>ROUND(I164*H164,2)</f>
        <v>0</v>
      </c>
      <c r="K164" s="221" t="s">
        <v>156</v>
      </c>
      <c r="L164" s="70"/>
      <c r="M164" s="226" t="s">
        <v>22</v>
      </c>
      <c r="N164" s="227" t="s">
        <v>44</v>
      </c>
      <c r="O164" s="45"/>
      <c r="P164" s="228">
        <f>O164*H164</f>
        <v>0</v>
      </c>
      <c r="Q164" s="228">
        <v>0.080879999999999994</v>
      </c>
      <c r="R164" s="228">
        <f>Q164*H164</f>
        <v>3.8337119999999998</v>
      </c>
      <c r="S164" s="228">
        <v>0</v>
      </c>
      <c r="T164" s="229">
        <f>S164*H164</f>
        <v>0</v>
      </c>
      <c r="AR164" s="22" t="s">
        <v>150</v>
      </c>
      <c r="AT164" s="22" t="s">
        <v>146</v>
      </c>
      <c r="AU164" s="22" t="s">
        <v>82</v>
      </c>
      <c r="AY164" s="22" t="s">
        <v>144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22" t="s">
        <v>24</v>
      </c>
      <c r="BK164" s="230">
        <f>ROUND(I164*H164,2)</f>
        <v>0</v>
      </c>
      <c r="BL164" s="22" t="s">
        <v>150</v>
      </c>
      <c r="BM164" s="22" t="s">
        <v>1125</v>
      </c>
    </row>
    <row r="165" s="11" customFormat="1">
      <c r="B165" s="231"/>
      <c r="C165" s="232"/>
      <c r="D165" s="233" t="s">
        <v>163</v>
      </c>
      <c r="E165" s="234" t="s">
        <v>22</v>
      </c>
      <c r="F165" s="235" t="s">
        <v>1126</v>
      </c>
      <c r="G165" s="232"/>
      <c r="H165" s="236">
        <v>47.399999999999999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AT165" s="242" t="s">
        <v>163</v>
      </c>
      <c r="AU165" s="242" t="s">
        <v>82</v>
      </c>
      <c r="AV165" s="11" t="s">
        <v>82</v>
      </c>
      <c r="AW165" s="11" t="s">
        <v>37</v>
      </c>
      <c r="AX165" s="11" t="s">
        <v>24</v>
      </c>
      <c r="AY165" s="242" t="s">
        <v>144</v>
      </c>
    </row>
    <row r="166" s="1" customFormat="1" ht="25.5" customHeight="1">
      <c r="B166" s="44"/>
      <c r="C166" s="254" t="s">
        <v>450</v>
      </c>
      <c r="D166" s="254" t="s">
        <v>206</v>
      </c>
      <c r="E166" s="255" t="s">
        <v>1127</v>
      </c>
      <c r="F166" s="256" t="s">
        <v>1128</v>
      </c>
      <c r="G166" s="257" t="s">
        <v>209</v>
      </c>
      <c r="H166" s="258">
        <v>94.799999999999997</v>
      </c>
      <c r="I166" s="259"/>
      <c r="J166" s="260">
        <f>ROUND(I166*H166,2)</f>
        <v>0</v>
      </c>
      <c r="K166" s="256" t="s">
        <v>156</v>
      </c>
      <c r="L166" s="261"/>
      <c r="M166" s="262" t="s">
        <v>22</v>
      </c>
      <c r="N166" s="263" t="s">
        <v>44</v>
      </c>
      <c r="O166" s="45"/>
      <c r="P166" s="228">
        <f>O166*H166</f>
        <v>0</v>
      </c>
      <c r="Q166" s="228">
        <v>0.023</v>
      </c>
      <c r="R166" s="228">
        <f>Q166*H166</f>
        <v>2.1804000000000001</v>
      </c>
      <c r="S166" s="228">
        <v>0</v>
      </c>
      <c r="T166" s="229">
        <f>S166*H166</f>
        <v>0</v>
      </c>
      <c r="AR166" s="22" t="s">
        <v>210</v>
      </c>
      <c r="AT166" s="22" t="s">
        <v>206</v>
      </c>
      <c r="AU166" s="22" t="s">
        <v>82</v>
      </c>
      <c r="AY166" s="22" t="s">
        <v>144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22" t="s">
        <v>24</v>
      </c>
      <c r="BK166" s="230">
        <f>ROUND(I166*H166,2)</f>
        <v>0</v>
      </c>
      <c r="BL166" s="22" t="s">
        <v>150</v>
      </c>
      <c r="BM166" s="22" t="s">
        <v>1129</v>
      </c>
    </row>
    <row r="167" s="1" customFormat="1" ht="25.5" customHeight="1">
      <c r="B167" s="44"/>
      <c r="C167" s="219" t="s">
        <v>455</v>
      </c>
      <c r="D167" s="219" t="s">
        <v>146</v>
      </c>
      <c r="E167" s="220" t="s">
        <v>1130</v>
      </c>
      <c r="F167" s="221" t="s">
        <v>1131</v>
      </c>
      <c r="G167" s="222" t="s">
        <v>155</v>
      </c>
      <c r="H167" s="223">
        <v>7.2000000000000002</v>
      </c>
      <c r="I167" s="224"/>
      <c r="J167" s="225">
        <f>ROUND(I167*H167,2)</f>
        <v>0</v>
      </c>
      <c r="K167" s="221" t="s">
        <v>156</v>
      </c>
      <c r="L167" s="70"/>
      <c r="M167" s="226" t="s">
        <v>22</v>
      </c>
      <c r="N167" s="227" t="s">
        <v>44</v>
      </c>
      <c r="O167" s="45"/>
      <c r="P167" s="228">
        <f>O167*H167</f>
        <v>0</v>
      </c>
      <c r="Q167" s="228">
        <v>1.0000000000000001E-05</v>
      </c>
      <c r="R167" s="228">
        <f>Q167*H167</f>
        <v>7.2000000000000002E-05</v>
      </c>
      <c r="S167" s="228">
        <v>0</v>
      </c>
      <c r="T167" s="229">
        <f>S167*H167</f>
        <v>0</v>
      </c>
      <c r="AR167" s="22" t="s">
        <v>150</v>
      </c>
      <c r="AT167" s="22" t="s">
        <v>146</v>
      </c>
      <c r="AU167" s="22" t="s">
        <v>82</v>
      </c>
      <c r="AY167" s="22" t="s">
        <v>144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22" t="s">
        <v>24</v>
      </c>
      <c r="BK167" s="230">
        <f>ROUND(I167*H167,2)</f>
        <v>0</v>
      </c>
      <c r="BL167" s="22" t="s">
        <v>150</v>
      </c>
      <c r="BM167" s="22" t="s">
        <v>1132</v>
      </c>
    </row>
    <row r="168" s="1" customFormat="1" ht="38.25" customHeight="1">
      <c r="B168" s="44"/>
      <c r="C168" s="219" t="s">
        <v>460</v>
      </c>
      <c r="D168" s="219" t="s">
        <v>146</v>
      </c>
      <c r="E168" s="220" t="s">
        <v>441</v>
      </c>
      <c r="F168" s="221" t="s">
        <v>442</v>
      </c>
      <c r="G168" s="222" t="s">
        <v>149</v>
      </c>
      <c r="H168" s="223">
        <v>31.199999999999999</v>
      </c>
      <c r="I168" s="224"/>
      <c r="J168" s="225">
        <f>ROUND(I168*H168,2)</f>
        <v>0</v>
      </c>
      <c r="K168" s="221" t="s">
        <v>156</v>
      </c>
      <c r="L168" s="70"/>
      <c r="M168" s="226" t="s">
        <v>22</v>
      </c>
      <c r="N168" s="227" t="s">
        <v>44</v>
      </c>
      <c r="O168" s="45"/>
      <c r="P168" s="228">
        <f>O168*H168</f>
        <v>0</v>
      </c>
      <c r="Q168" s="228">
        <v>0.15540000000000001</v>
      </c>
      <c r="R168" s="228">
        <f>Q168*H168</f>
        <v>4.8484800000000003</v>
      </c>
      <c r="S168" s="228">
        <v>0</v>
      </c>
      <c r="T168" s="229">
        <f>S168*H168</f>
        <v>0</v>
      </c>
      <c r="AR168" s="22" t="s">
        <v>150</v>
      </c>
      <c r="AT168" s="22" t="s">
        <v>146</v>
      </c>
      <c r="AU168" s="22" t="s">
        <v>82</v>
      </c>
      <c r="AY168" s="22" t="s">
        <v>144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22" t="s">
        <v>24</v>
      </c>
      <c r="BK168" s="230">
        <f>ROUND(I168*H168,2)</f>
        <v>0</v>
      </c>
      <c r="BL168" s="22" t="s">
        <v>150</v>
      </c>
      <c r="BM168" s="22" t="s">
        <v>443</v>
      </c>
    </row>
    <row r="169" s="11" customFormat="1">
      <c r="B169" s="231"/>
      <c r="C169" s="232"/>
      <c r="D169" s="233" t="s">
        <v>163</v>
      </c>
      <c r="E169" s="234" t="s">
        <v>22</v>
      </c>
      <c r="F169" s="235" t="s">
        <v>1133</v>
      </c>
      <c r="G169" s="232"/>
      <c r="H169" s="236">
        <v>31.199999999999999</v>
      </c>
      <c r="I169" s="237"/>
      <c r="J169" s="232"/>
      <c r="K169" s="232"/>
      <c r="L169" s="238"/>
      <c r="M169" s="239"/>
      <c r="N169" s="240"/>
      <c r="O169" s="240"/>
      <c r="P169" s="240"/>
      <c r="Q169" s="240"/>
      <c r="R169" s="240"/>
      <c r="S169" s="240"/>
      <c r="T169" s="241"/>
      <c r="AT169" s="242" t="s">
        <v>163</v>
      </c>
      <c r="AU169" s="242" t="s">
        <v>82</v>
      </c>
      <c r="AV169" s="11" t="s">
        <v>82</v>
      </c>
      <c r="AW169" s="11" t="s">
        <v>37</v>
      </c>
      <c r="AX169" s="11" t="s">
        <v>24</v>
      </c>
      <c r="AY169" s="242" t="s">
        <v>144</v>
      </c>
    </row>
    <row r="170" s="1" customFormat="1" ht="25.5" customHeight="1">
      <c r="B170" s="44"/>
      <c r="C170" s="254" t="s">
        <v>465</v>
      </c>
      <c r="D170" s="254" t="s">
        <v>206</v>
      </c>
      <c r="E170" s="255" t="s">
        <v>446</v>
      </c>
      <c r="F170" s="256" t="s">
        <v>447</v>
      </c>
      <c r="G170" s="257" t="s">
        <v>209</v>
      </c>
      <c r="H170" s="258">
        <v>8.3000000000000007</v>
      </c>
      <c r="I170" s="259"/>
      <c r="J170" s="260">
        <f>ROUND(I170*H170,2)</f>
        <v>0</v>
      </c>
      <c r="K170" s="256" t="s">
        <v>156</v>
      </c>
      <c r="L170" s="261"/>
      <c r="M170" s="262" t="s">
        <v>22</v>
      </c>
      <c r="N170" s="263" t="s">
        <v>44</v>
      </c>
      <c r="O170" s="45"/>
      <c r="P170" s="228">
        <f>O170*H170</f>
        <v>0</v>
      </c>
      <c r="Q170" s="228">
        <v>0.063</v>
      </c>
      <c r="R170" s="228">
        <f>Q170*H170</f>
        <v>0.52290000000000003</v>
      </c>
      <c r="S170" s="228">
        <v>0</v>
      </c>
      <c r="T170" s="229">
        <f>S170*H170</f>
        <v>0</v>
      </c>
      <c r="AR170" s="22" t="s">
        <v>210</v>
      </c>
      <c r="AT170" s="22" t="s">
        <v>206</v>
      </c>
      <c r="AU170" s="22" t="s">
        <v>82</v>
      </c>
      <c r="AY170" s="22" t="s">
        <v>144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22" t="s">
        <v>24</v>
      </c>
      <c r="BK170" s="230">
        <f>ROUND(I170*H170,2)</f>
        <v>0</v>
      </c>
      <c r="BL170" s="22" t="s">
        <v>150</v>
      </c>
      <c r="BM170" s="22" t="s">
        <v>448</v>
      </c>
    </row>
    <row r="171" s="11" customFormat="1">
      <c r="B171" s="231"/>
      <c r="C171" s="232"/>
      <c r="D171" s="233" t="s">
        <v>163</v>
      </c>
      <c r="E171" s="234" t="s">
        <v>22</v>
      </c>
      <c r="F171" s="235" t="s">
        <v>1134</v>
      </c>
      <c r="G171" s="232"/>
      <c r="H171" s="236">
        <v>8.3000000000000007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AT171" s="242" t="s">
        <v>163</v>
      </c>
      <c r="AU171" s="242" t="s">
        <v>82</v>
      </c>
      <c r="AV171" s="11" t="s">
        <v>82</v>
      </c>
      <c r="AW171" s="11" t="s">
        <v>37</v>
      </c>
      <c r="AX171" s="11" t="s">
        <v>24</v>
      </c>
      <c r="AY171" s="242" t="s">
        <v>144</v>
      </c>
    </row>
    <row r="172" s="1" customFormat="1" ht="25.5" customHeight="1">
      <c r="B172" s="44"/>
      <c r="C172" s="254" t="s">
        <v>469</v>
      </c>
      <c r="D172" s="254" t="s">
        <v>206</v>
      </c>
      <c r="E172" s="255" t="s">
        <v>451</v>
      </c>
      <c r="F172" s="256" t="s">
        <v>452</v>
      </c>
      <c r="G172" s="257" t="s">
        <v>209</v>
      </c>
      <c r="H172" s="258">
        <v>5</v>
      </c>
      <c r="I172" s="259"/>
      <c r="J172" s="260">
        <f>ROUND(I172*H172,2)</f>
        <v>0</v>
      </c>
      <c r="K172" s="256" t="s">
        <v>156</v>
      </c>
      <c r="L172" s="261"/>
      <c r="M172" s="262" t="s">
        <v>22</v>
      </c>
      <c r="N172" s="263" t="s">
        <v>44</v>
      </c>
      <c r="O172" s="45"/>
      <c r="P172" s="228">
        <f>O172*H172</f>
        <v>0</v>
      </c>
      <c r="Q172" s="228">
        <v>0.071999999999999995</v>
      </c>
      <c r="R172" s="228">
        <f>Q172*H172</f>
        <v>0.35999999999999999</v>
      </c>
      <c r="S172" s="228">
        <v>0</v>
      </c>
      <c r="T172" s="229">
        <f>S172*H172</f>
        <v>0</v>
      </c>
      <c r="AR172" s="22" t="s">
        <v>210</v>
      </c>
      <c r="AT172" s="22" t="s">
        <v>206</v>
      </c>
      <c r="AU172" s="22" t="s">
        <v>82</v>
      </c>
      <c r="AY172" s="22" t="s">
        <v>144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22" t="s">
        <v>24</v>
      </c>
      <c r="BK172" s="230">
        <f>ROUND(I172*H172,2)</f>
        <v>0</v>
      </c>
      <c r="BL172" s="22" t="s">
        <v>150</v>
      </c>
      <c r="BM172" s="22" t="s">
        <v>453</v>
      </c>
    </row>
    <row r="173" s="11" customFormat="1">
      <c r="B173" s="231"/>
      <c r="C173" s="232"/>
      <c r="D173" s="233" t="s">
        <v>163</v>
      </c>
      <c r="E173" s="234" t="s">
        <v>22</v>
      </c>
      <c r="F173" s="235" t="s">
        <v>1135</v>
      </c>
      <c r="G173" s="232"/>
      <c r="H173" s="236">
        <v>5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AT173" s="242" t="s">
        <v>163</v>
      </c>
      <c r="AU173" s="242" t="s">
        <v>82</v>
      </c>
      <c r="AV173" s="11" t="s">
        <v>82</v>
      </c>
      <c r="AW173" s="11" t="s">
        <v>37</v>
      </c>
      <c r="AX173" s="11" t="s">
        <v>24</v>
      </c>
      <c r="AY173" s="242" t="s">
        <v>144</v>
      </c>
    </row>
    <row r="174" s="1" customFormat="1" ht="25.5" customHeight="1">
      <c r="B174" s="44"/>
      <c r="C174" s="254" t="s">
        <v>790</v>
      </c>
      <c r="D174" s="254" t="s">
        <v>206</v>
      </c>
      <c r="E174" s="255" t="s">
        <v>456</v>
      </c>
      <c r="F174" s="256" t="s">
        <v>457</v>
      </c>
      <c r="G174" s="257" t="s">
        <v>209</v>
      </c>
      <c r="H174" s="258">
        <v>17.899999999999999</v>
      </c>
      <c r="I174" s="259"/>
      <c r="J174" s="260">
        <f>ROUND(I174*H174,2)</f>
        <v>0</v>
      </c>
      <c r="K174" s="256" t="s">
        <v>156</v>
      </c>
      <c r="L174" s="261"/>
      <c r="M174" s="262" t="s">
        <v>22</v>
      </c>
      <c r="N174" s="263" t="s">
        <v>44</v>
      </c>
      <c r="O174" s="45"/>
      <c r="P174" s="228">
        <f>O174*H174</f>
        <v>0</v>
      </c>
      <c r="Q174" s="228">
        <v>0.085999999999999993</v>
      </c>
      <c r="R174" s="228">
        <f>Q174*H174</f>
        <v>1.5393999999999997</v>
      </c>
      <c r="S174" s="228">
        <v>0</v>
      </c>
      <c r="T174" s="229">
        <f>S174*H174</f>
        <v>0</v>
      </c>
      <c r="AR174" s="22" t="s">
        <v>210</v>
      </c>
      <c r="AT174" s="22" t="s">
        <v>206</v>
      </c>
      <c r="AU174" s="22" t="s">
        <v>82</v>
      </c>
      <c r="AY174" s="22" t="s">
        <v>144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22" t="s">
        <v>24</v>
      </c>
      <c r="BK174" s="230">
        <f>ROUND(I174*H174,2)</f>
        <v>0</v>
      </c>
      <c r="BL174" s="22" t="s">
        <v>150</v>
      </c>
      <c r="BM174" s="22" t="s">
        <v>458</v>
      </c>
    </row>
    <row r="175" s="11" customFormat="1">
      <c r="B175" s="231"/>
      <c r="C175" s="232"/>
      <c r="D175" s="233" t="s">
        <v>163</v>
      </c>
      <c r="E175" s="234" t="s">
        <v>22</v>
      </c>
      <c r="F175" s="235" t="s">
        <v>1136</v>
      </c>
      <c r="G175" s="232"/>
      <c r="H175" s="236">
        <v>17.899999999999999</v>
      </c>
      <c r="I175" s="237"/>
      <c r="J175" s="232"/>
      <c r="K175" s="232"/>
      <c r="L175" s="238"/>
      <c r="M175" s="239"/>
      <c r="N175" s="240"/>
      <c r="O175" s="240"/>
      <c r="P175" s="240"/>
      <c r="Q175" s="240"/>
      <c r="R175" s="240"/>
      <c r="S175" s="240"/>
      <c r="T175" s="241"/>
      <c r="AT175" s="242" t="s">
        <v>163</v>
      </c>
      <c r="AU175" s="242" t="s">
        <v>82</v>
      </c>
      <c r="AV175" s="11" t="s">
        <v>82</v>
      </c>
      <c r="AW175" s="11" t="s">
        <v>37</v>
      </c>
      <c r="AX175" s="11" t="s">
        <v>24</v>
      </c>
      <c r="AY175" s="242" t="s">
        <v>144</v>
      </c>
    </row>
    <row r="176" s="1" customFormat="1" ht="38.25" customHeight="1">
      <c r="B176" s="44"/>
      <c r="C176" s="219" t="s">
        <v>473</v>
      </c>
      <c r="D176" s="219" t="s">
        <v>146</v>
      </c>
      <c r="E176" s="220" t="s">
        <v>461</v>
      </c>
      <c r="F176" s="221" t="s">
        <v>462</v>
      </c>
      <c r="G176" s="222" t="s">
        <v>149</v>
      </c>
      <c r="H176" s="223">
        <v>34.200000000000003</v>
      </c>
      <c r="I176" s="224"/>
      <c r="J176" s="225">
        <f>ROUND(I176*H176,2)</f>
        <v>0</v>
      </c>
      <c r="K176" s="221" t="s">
        <v>156</v>
      </c>
      <c r="L176" s="70"/>
      <c r="M176" s="226" t="s">
        <v>22</v>
      </c>
      <c r="N176" s="227" t="s">
        <v>44</v>
      </c>
      <c r="O176" s="45"/>
      <c r="P176" s="228">
        <f>O176*H176</f>
        <v>0</v>
      </c>
      <c r="Q176" s="228">
        <v>0.1295</v>
      </c>
      <c r="R176" s="228">
        <f>Q176*H176</f>
        <v>4.4289000000000005</v>
      </c>
      <c r="S176" s="228">
        <v>0</v>
      </c>
      <c r="T176" s="229">
        <f>S176*H176</f>
        <v>0</v>
      </c>
      <c r="AR176" s="22" t="s">
        <v>150</v>
      </c>
      <c r="AT176" s="22" t="s">
        <v>146</v>
      </c>
      <c r="AU176" s="22" t="s">
        <v>82</v>
      </c>
      <c r="AY176" s="22" t="s">
        <v>144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22" t="s">
        <v>24</v>
      </c>
      <c r="BK176" s="230">
        <f>ROUND(I176*H176,2)</f>
        <v>0</v>
      </c>
      <c r="BL176" s="22" t="s">
        <v>150</v>
      </c>
      <c r="BM176" s="22" t="s">
        <v>463</v>
      </c>
    </row>
    <row r="177" s="11" customFormat="1">
      <c r="B177" s="231"/>
      <c r="C177" s="232"/>
      <c r="D177" s="233" t="s">
        <v>163</v>
      </c>
      <c r="E177" s="234" t="s">
        <v>22</v>
      </c>
      <c r="F177" s="235" t="s">
        <v>1137</v>
      </c>
      <c r="G177" s="232"/>
      <c r="H177" s="236">
        <v>34.200000000000003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AT177" s="242" t="s">
        <v>163</v>
      </c>
      <c r="AU177" s="242" t="s">
        <v>82</v>
      </c>
      <c r="AV177" s="11" t="s">
        <v>82</v>
      </c>
      <c r="AW177" s="11" t="s">
        <v>37</v>
      </c>
      <c r="AX177" s="11" t="s">
        <v>24</v>
      </c>
      <c r="AY177" s="242" t="s">
        <v>144</v>
      </c>
    </row>
    <row r="178" s="1" customFormat="1" ht="38.25" customHeight="1">
      <c r="B178" s="44"/>
      <c r="C178" s="254" t="s">
        <v>478</v>
      </c>
      <c r="D178" s="254" t="s">
        <v>206</v>
      </c>
      <c r="E178" s="255" t="s">
        <v>466</v>
      </c>
      <c r="F178" s="256" t="s">
        <v>467</v>
      </c>
      <c r="G178" s="257" t="s">
        <v>209</v>
      </c>
      <c r="H178" s="258">
        <v>68.400000000000006</v>
      </c>
      <c r="I178" s="259"/>
      <c r="J178" s="260">
        <f>ROUND(I178*H178,2)</f>
        <v>0</v>
      </c>
      <c r="K178" s="256" t="s">
        <v>156</v>
      </c>
      <c r="L178" s="261"/>
      <c r="M178" s="262" t="s">
        <v>22</v>
      </c>
      <c r="N178" s="263" t="s">
        <v>44</v>
      </c>
      <c r="O178" s="45"/>
      <c r="P178" s="228">
        <f>O178*H178</f>
        <v>0</v>
      </c>
      <c r="Q178" s="228">
        <v>0.024</v>
      </c>
      <c r="R178" s="228">
        <f>Q178*H178</f>
        <v>1.6416000000000002</v>
      </c>
      <c r="S178" s="228">
        <v>0</v>
      </c>
      <c r="T178" s="229">
        <f>S178*H178</f>
        <v>0</v>
      </c>
      <c r="AR178" s="22" t="s">
        <v>210</v>
      </c>
      <c r="AT178" s="22" t="s">
        <v>206</v>
      </c>
      <c r="AU178" s="22" t="s">
        <v>82</v>
      </c>
      <c r="AY178" s="22" t="s">
        <v>144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22" t="s">
        <v>24</v>
      </c>
      <c r="BK178" s="230">
        <f>ROUND(I178*H178,2)</f>
        <v>0</v>
      </c>
      <c r="BL178" s="22" t="s">
        <v>150</v>
      </c>
      <c r="BM178" s="22" t="s">
        <v>468</v>
      </c>
    </row>
    <row r="179" s="1" customFormat="1" ht="38.25" customHeight="1">
      <c r="B179" s="44"/>
      <c r="C179" s="219" t="s">
        <v>483</v>
      </c>
      <c r="D179" s="219" t="s">
        <v>146</v>
      </c>
      <c r="E179" s="220" t="s">
        <v>470</v>
      </c>
      <c r="F179" s="221" t="s">
        <v>471</v>
      </c>
      <c r="G179" s="222" t="s">
        <v>149</v>
      </c>
      <c r="H179" s="223">
        <v>1.2</v>
      </c>
      <c r="I179" s="224"/>
      <c r="J179" s="225">
        <f>ROUND(I179*H179,2)</f>
        <v>0</v>
      </c>
      <c r="K179" s="221" t="s">
        <v>156</v>
      </c>
      <c r="L179" s="70"/>
      <c r="M179" s="226" t="s">
        <v>22</v>
      </c>
      <c r="N179" s="227" t="s">
        <v>44</v>
      </c>
      <c r="O179" s="45"/>
      <c r="P179" s="228">
        <f>O179*H179</f>
        <v>0</v>
      </c>
      <c r="Q179" s="228">
        <v>5.0000000000000002E-05</v>
      </c>
      <c r="R179" s="228">
        <f>Q179*H179</f>
        <v>6.0000000000000002E-05</v>
      </c>
      <c r="S179" s="228">
        <v>0</v>
      </c>
      <c r="T179" s="229">
        <f>S179*H179</f>
        <v>0</v>
      </c>
      <c r="AR179" s="22" t="s">
        <v>150</v>
      </c>
      <c r="AT179" s="22" t="s">
        <v>146</v>
      </c>
      <c r="AU179" s="22" t="s">
        <v>82</v>
      </c>
      <c r="AY179" s="22" t="s">
        <v>144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22" t="s">
        <v>24</v>
      </c>
      <c r="BK179" s="230">
        <f>ROUND(I179*H179,2)</f>
        <v>0</v>
      </c>
      <c r="BL179" s="22" t="s">
        <v>150</v>
      </c>
      <c r="BM179" s="22" t="s">
        <v>472</v>
      </c>
    </row>
    <row r="180" s="11" customFormat="1">
      <c r="B180" s="231"/>
      <c r="C180" s="232"/>
      <c r="D180" s="233" t="s">
        <v>163</v>
      </c>
      <c r="E180" s="234" t="s">
        <v>22</v>
      </c>
      <c r="F180" s="235" t="s">
        <v>1138</v>
      </c>
      <c r="G180" s="232"/>
      <c r="H180" s="236">
        <v>1.2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AT180" s="242" t="s">
        <v>163</v>
      </c>
      <c r="AU180" s="242" t="s">
        <v>82</v>
      </c>
      <c r="AV180" s="11" t="s">
        <v>82</v>
      </c>
      <c r="AW180" s="11" t="s">
        <v>37</v>
      </c>
      <c r="AX180" s="11" t="s">
        <v>24</v>
      </c>
      <c r="AY180" s="242" t="s">
        <v>144</v>
      </c>
    </row>
    <row r="181" s="1" customFormat="1" ht="25.5" customHeight="1">
      <c r="B181" s="44"/>
      <c r="C181" s="219" t="s">
        <v>798</v>
      </c>
      <c r="D181" s="219" t="s">
        <v>146</v>
      </c>
      <c r="E181" s="220" t="s">
        <v>474</v>
      </c>
      <c r="F181" s="221" t="s">
        <v>475</v>
      </c>
      <c r="G181" s="222" t="s">
        <v>149</v>
      </c>
      <c r="H181" s="223">
        <v>51</v>
      </c>
      <c r="I181" s="224"/>
      <c r="J181" s="225">
        <f>ROUND(I181*H181,2)</f>
        <v>0</v>
      </c>
      <c r="K181" s="221" t="s">
        <v>156</v>
      </c>
      <c r="L181" s="70"/>
      <c r="M181" s="226" t="s">
        <v>22</v>
      </c>
      <c r="N181" s="227" t="s">
        <v>44</v>
      </c>
      <c r="O181" s="45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AR181" s="22" t="s">
        <v>150</v>
      </c>
      <c r="AT181" s="22" t="s">
        <v>146</v>
      </c>
      <c r="AU181" s="22" t="s">
        <v>82</v>
      </c>
      <c r="AY181" s="22" t="s">
        <v>144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22" t="s">
        <v>24</v>
      </c>
      <c r="BK181" s="230">
        <f>ROUND(I181*H181,2)</f>
        <v>0</v>
      </c>
      <c r="BL181" s="22" t="s">
        <v>150</v>
      </c>
      <c r="BM181" s="22" t="s">
        <v>476</v>
      </c>
    </row>
    <row r="182" s="11" customFormat="1">
      <c r="B182" s="231"/>
      <c r="C182" s="232"/>
      <c r="D182" s="233" t="s">
        <v>163</v>
      </c>
      <c r="E182" s="234" t="s">
        <v>22</v>
      </c>
      <c r="F182" s="235" t="s">
        <v>1139</v>
      </c>
      <c r="G182" s="232"/>
      <c r="H182" s="236">
        <v>51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AT182" s="242" t="s">
        <v>163</v>
      </c>
      <c r="AU182" s="242" t="s">
        <v>82</v>
      </c>
      <c r="AV182" s="11" t="s">
        <v>82</v>
      </c>
      <c r="AW182" s="11" t="s">
        <v>37</v>
      </c>
      <c r="AX182" s="11" t="s">
        <v>24</v>
      </c>
      <c r="AY182" s="242" t="s">
        <v>144</v>
      </c>
    </row>
    <row r="183" s="10" customFormat="1" ht="29.88" customHeight="1">
      <c r="B183" s="203"/>
      <c r="C183" s="204"/>
      <c r="D183" s="205" t="s">
        <v>72</v>
      </c>
      <c r="E183" s="217" t="s">
        <v>515</v>
      </c>
      <c r="F183" s="217" t="s">
        <v>516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SUM(P184:P197)</f>
        <v>0</v>
      </c>
      <c r="Q183" s="211"/>
      <c r="R183" s="212">
        <f>SUM(R184:R197)</f>
        <v>0</v>
      </c>
      <c r="S183" s="211"/>
      <c r="T183" s="213">
        <f>SUM(T184:T197)</f>
        <v>0</v>
      </c>
      <c r="AR183" s="214" t="s">
        <v>24</v>
      </c>
      <c r="AT183" s="215" t="s">
        <v>72</v>
      </c>
      <c r="AU183" s="215" t="s">
        <v>24</v>
      </c>
      <c r="AY183" s="214" t="s">
        <v>144</v>
      </c>
      <c r="BK183" s="216">
        <f>SUM(BK184:BK197)</f>
        <v>0</v>
      </c>
    </row>
    <row r="184" s="1" customFormat="1" ht="25.5" customHeight="1">
      <c r="B184" s="44"/>
      <c r="C184" s="219" t="s">
        <v>511</v>
      </c>
      <c r="D184" s="219" t="s">
        <v>146</v>
      </c>
      <c r="E184" s="220" t="s">
        <v>518</v>
      </c>
      <c r="F184" s="221" t="s">
        <v>519</v>
      </c>
      <c r="G184" s="222" t="s">
        <v>248</v>
      </c>
      <c r="H184" s="223">
        <v>58.698999999999998</v>
      </c>
      <c r="I184" s="224"/>
      <c r="J184" s="225">
        <f>ROUND(I184*H184,2)</f>
        <v>0</v>
      </c>
      <c r="K184" s="221" t="s">
        <v>156</v>
      </c>
      <c r="L184" s="70"/>
      <c r="M184" s="226" t="s">
        <v>22</v>
      </c>
      <c r="N184" s="227" t="s">
        <v>44</v>
      </c>
      <c r="O184" s="45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AR184" s="22" t="s">
        <v>150</v>
      </c>
      <c r="AT184" s="22" t="s">
        <v>146</v>
      </c>
      <c r="AU184" s="22" t="s">
        <v>82</v>
      </c>
      <c r="AY184" s="22" t="s">
        <v>144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22" t="s">
        <v>24</v>
      </c>
      <c r="BK184" s="230">
        <f>ROUND(I184*H184,2)</f>
        <v>0</v>
      </c>
      <c r="BL184" s="22" t="s">
        <v>150</v>
      </c>
      <c r="BM184" s="22" t="s">
        <v>520</v>
      </c>
    </row>
    <row r="185" s="11" customFormat="1">
      <c r="B185" s="231"/>
      <c r="C185" s="232"/>
      <c r="D185" s="233" t="s">
        <v>163</v>
      </c>
      <c r="E185" s="234" t="s">
        <v>22</v>
      </c>
      <c r="F185" s="235" t="s">
        <v>1140</v>
      </c>
      <c r="G185" s="232"/>
      <c r="H185" s="236">
        <v>58.698999999999998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AT185" s="242" t="s">
        <v>163</v>
      </c>
      <c r="AU185" s="242" t="s">
        <v>82</v>
      </c>
      <c r="AV185" s="11" t="s">
        <v>82</v>
      </c>
      <c r="AW185" s="11" t="s">
        <v>37</v>
      </c>
      <c r="AX185" s="11" t="s">
        <v>24</v>
      </c>
      <c r="AY185" s="242" t="s">
        <v>144</v>
      </c>
    </row>
    <row r="186" s="1" customFormat="1" ht="25.5" customHeight="1">
      <c r="B186" s="44"/>
      <c r="C186" s="219" t="s">
        <v>968</v>
      </c>
      <c r="D186" s="219" t="s">
        <v>146</v>
      </c>
      <c r="E186" s="220" t="s">
        <v>523</v>
      </c>
      <c r="F186" s="221" t="s">
        <v>524</v>
      </c>
      <c r="G186" s="222" t="s">
        <v>248</v>
      </c>
      <c r="H186" s="223">
        <v>1291.3779999999999</v>
      </c>
      <c r="I186" s="224"/>
      <c r="J186" s="225">
        <f>ROUND(I186*H186,2)</f>
        <v>0</v>
      </c>
      <c r="K186" s="221" t="s">
        <v>156</v>
      </c>
      <c r="L186" s="70"/>
      <c r="M186" s="226" t="s">
        <v>22</v>
      </c>
      <c r="N186" s="227" t="s">
        <v>44</v>
      </c>
      <c r="O186" s="45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AR186" s="22" t="s">
        <v>150</v>
      </c>
      <c r="AT186" s="22" t="s">
        <v>146</v>
      </c>
      <c r="AU186" s="22" t="s">
        <v>82</v>
      </c>
      <c r="AY186" s="22" t="s">
        <v>144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22" t="s">
        <v>24</v>
      </c>
      <c r="BK186" s="230">
        <f>ROUND(I186*H186,2)</f>
        <v>0</v>
      </c>
      <c r="BL186" s="22" t="s">
        <v>150</v>
      </c>
      <c r="BM186" s="22" t="s">
        <v>525</v>
      </c>
    </row>
    <row r="187" s="11" customFormat="1">
      <c r="B187" s="231"/>
      <c r="C187" s="232"/>
      <c r="D187" s="233" t="s">
        <v>163</v>
      </c>
      <c r="E187" s="234" t="s">
        <v>22</v>
      </c>
      <c r="F187" s="235" t="s">
        <v>1141</v>
      </c>
      <c r="G187" s="232"/>
      <c r="H187" s="236">
        <v>1291.3779999999999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AT187" s="242" t="s">
        <v>163</v>
      </c>
      <c r="AU187" s="242" t="s">
        <v>82</v>
      </c>
      <c r="AV187" s="11" t="s">
        <v>82</v>
      </c>
      <c r="AW187" s="11" t="s">
        <v>37</v>
      </c>
      <c r="AX187" s="11" t="s">
        <v>24</v>
      </c>
      <c r="AY187" s="242" t="s">
        <v>144</v>
      </c>
    </row>
    <row r="188" s="1" customFormat="1" ht="25.5" customHeight="1">
      <c r="B188" s="44"/>
      <c r="C188" s="219" t="s">
        <v>517</v>
      </c>
      <c r="D188" s="219" t="s">
        <v>146</v>
      </c>
      <c r="E188" s="220" t="s">
        <v>528</v>
      </c>
      <c r="F188" s="221" t="s">
        <v>529</v>
      </c>
      <c r="G188" s="222" t="s">
        <v>248</v>
      </c>
      <c r="H188" s="223">
        <v>60.686</v>
      </c>
      <c r="I188" s="224"/>
      <c r="J188" s="225">
        <f>ROUND(I188*H188,2)</f>
        <v>0</v>
      </c>
      <c r="K188" s="221" t="s">
        <v>156</v>
      </c>
      <c r="L188" s="70"/>
      <c r="M188" s="226" t="s">
        <v>22</v>
      </c>
      <c r="N188" s="227" t="s">
        <v>44</v>
      </c>
      <c r="O188" s="45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AR188" s="22" t="s">
        <v>150</v>
      </c>
      <c r="AT188" s="22" t="s">
        <v>146</v>
      </c>
      <c r="AU188" s="22" t="s">
        <v>82</v>
      </c>
      <c r="AY188" s="22" t="s">
        <v>144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22" t="s">
        <v>24</v>
      </c>
      <c r="BK188" s="230">
        <f>ROUND(I188*H188,2)</f>
        <v>0</v>
      </c>
      <c r="BL188" s="22" t="s">
        <v>150</v>
      </c>
      <c r="BM188" s="22" t="s">
        <v>530</v>
      </c>
    </row>
    <row r="189" s="11" customFormat="1">
      <c r="B189" s="231"/>
      <c r="C189" s="232"/>
      <c r="D189" s="233" t="s">
        <v>163</v>
      </c>
      <c r="E189" s="234" t="s">
        <v>22</v>
      </c>
      <c r="F189" s="235" t="s">
        <v>1142</v>
      </c>
      <c r="G189" s="232"/>
      <c r="H189" s="236">
        <v>60.686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AT189" s="242" t="s">
        <v>163</v>
      </c>
      <c r="AU189" s="242" t="s">
        <v>82</v>
      </c>
      <c r="AV189" s="11" t="s">
        <v>82</v>
      </c>
      <c r="AW189" s="11" t="s">
        <v>37</v>
      </c>
      <c r="AX189" s="11" t="s">
        <v>24</v>
      </c>
      <c r="AY189" s="242" t="s">
        <v>144</v>
      </c>
    </row>
    <row r="190" s="1" customFormat="1" ht="25.5" customHeight="1">
      <c r="B190" s="44"/>
      <c r="C190" s="219" t="s">
        <v>522</v>
      </c>
      <c r="D190" s="219" t="s">
        <v>146</v>
      </c>
      <c r="E190" s="220" t="s">
        <v>533</v>
      </c>
      <c r="F190" s="221" t="s">
        <v>524</v>
      </c>
      <c r="G190" s="222" t="s">
        <v>248</v>
      </c>
      <c r="H190" s="223">
        <v>1050.9400000000001</v>
      </c>
      <c r="I190" s="224"/>
      <c r="J190" s="225">
        <f>ROUND(I190*H190,2)</f>
        <v>0</v>
      </c>
      <c r="K190" s="221" t="s">
        <v>156</v>
      </c>
      <c r="L190" s="70"/>
      <c r="M190" s="226" t="s">
        <v>22</v>
      </c>
      <c r="N190" s="227" t="s">
        <v>44</v>
      </c>
      <c r="O190" s="45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AR190" s="22" t="s">
        <v>150</v>
      </c>
      <c r="AT190" s="22" t="s">
        <v>146</v>
      </c>
      <c r="AU190" s="22" t="s">
        <v>82</v>
      </c>
      <c r="AY190" s="22" t="s">
        <v>144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22" t="s">
        <v>24</v>
      </c>
      <c r="BK190" s="230">
        <f>ROUND(I190*H190,2)</f>
        <v>0</v>
      </c>
      <c r="BL190" s="22" t="s">
        <v>150</v>
      </c>
      <c r="BM190" s="22" t="s">
        <v>534</v>
      </c>
    </row>
    <row r="191" s="11" customFormat="1">
      <c r="B191" s="231"/>
      <c r="C191" s="232"/>
      <c r="D191" s="233" t="s">
        <v>163</v>
      </c>
      <c r="E191" s="234" t="s">
        <v>22</v>
      </c>
      <c r="F191" s="235" t="s">
        <v>1143</v>
      </c>
      <c r="G191" s="232"/>
      <c r="H191" s="236">
        <v>1050.9400000000001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AT191" s="242" t="s">
        <v>163</v>
      </c>
      <c r="AU191" s="242" t="s">
        <v>82</v>
      </c>
      <c r="AV191" s="11" t="s">
        <v>82</v>
      </c>
      <c r="AW191" s="11" t="s">
        <v>37</v>
      </c>
      <c r="AX191" s="11" t="s">
        <v>24</v>
      </c>
      <c r="AY191" s="242" t="s">
        <v>144</v>
      </c>
    </row>
    <row r="192" s="1" customFormat="1" ht="16.5" customHeight="1">
      <c r="B192" s="44"/>
      <c r="C192" s="219" t="s">
        <v>527</v>
      </c>
      <c r="D192" s="219" t="s">
        <v>146</v>
      </c>
      <c r="E192" s="220" t="s">
        <v>537</v>
      </c>
      <c r="F192" s="221" t="s">
        <v>538</v>
      </c>
      <c r="G192" s="222" t="s">
        <v>248</v>
      </c>
      <c r="H192" s="223">
        <v>47.770000000000003</v>
      </c>
      <c r="I192" s="224"/>
      <c r="J192" s="225">
        <f>ROUND(I192*H192,2)</f>
        <v>0</v>
      </c>
      <c r="K192" s="221" t="s">
        <v>156</v>
      </c>
      <c r="L192" s="70"/>
      <c r="M192" s="226" t="s">
        <v>22</v>
      </c>
      <c r="N192" s="227" t="s">
        <v>44</v>
      </c>
      <c r="O192" s="45"/>
      <c r="P192" s="228">
        <f>O192*H192</f>
        <v>0</v>
      </c>
      <c r="Q192" s="228">
        <v>0</v>
      </c>
      <c r="R192" s="228">
        <f>Q192*H192</f>
        <v>0</v>
      </c>
      <c r="S192" s="228">
        <v>0</v>
      </c>
      <c r="T192" s="229">
        <f>S192*H192</f>
        <v>0</v>
      </c>
      <c r="AR192" s="22" t="s">
        <v>150</v>
      </c>
      <c r="AT192" s="22" t="s">
        <v>146</v>
      </c>
      <c r="AU192" s="22" t="s">
        <v>82</v>
      </c>
      <c r="AY192" s="22" t="s">
        <v>144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22" t="s">
        <v>24</v>
      </c>
      <c r="BK192" s="230">
        <f>ROUND(I192*H192,2)</f>
        <v>0</v>
      </c>
      <c r="BL192" s="22" t="s">
        <v>150</v>
      </c>
      <c r="BM192" s="22" t="s">
        <v>539</v>
      </c>
    </row>
    <row r="193" s="11" customFormat="1">
      <c r="B193" s="231"/>
      <c r="C193" s="232"/>
      <c r="D193" s="233" t="s">
        <v>163</v>
      </c>
      <c r="E193" s="234" t="s">
        <v>22</v>
      </c>
      <c r="F193" s="235" t="s">
        <v>1144</v>
      </c>
      <c r="G193" s="232"/>
      <c r="H193" s="236">
        <v>47.770000000000003</v>
      </c>
      <c r="I193" s="237"/>
      <c r="J193" s="232"/>
      <c r="K193" s="232"/>
      <c r="L193" s="238"/>
      <c r="M193" s="239"/>
      <c r="N193" s="240"/>
      <c r="O193" s="240"/>
      <c r="P193" s="240"/>
      <c r="Q193" s="240"/>
      <c r="R193" s="240"/>
      <c r="S193" s="240"/>
      <c r="T193" s="241"/>
      <c r="AT193" s="242" t="s">
        <v>163</v>
      </c>
      <c r="AU193" s="242" t="s">
        <v>82</v>
      </c>
      <c r="AV193" s="11" t="s">
        <v>82</v>
      </c>
      <c r="AW193" s="11" t="s">
        <v>37</v>
      </c>
      <c r="AX193" s="11" t="s">
        <v>24</v>
      </c>
      <c r="AY193" s="242" t="s">
        <v>144</v>
      </c>
    </row>
    <row r="194" s="1" customFormat="1" ht="25.5" customHeight="1">
      <c r="B194" s="44"/>
      <c r="C194" s="219" t="s">
        <v>532</v>
      </c>
      <c r="D194" s="219" t="s">
        <v>146</v>
      </c>
      <c r="E194" s="220" t="s">
        <v>542</v>
      </c>
      <c r="F194" s="221" t="s">
        <v>543</v>
      </c>
      <c r="G194" s="222" t="s">
        <v>248</v>
      </c>
      <c r="H194" s="223">
        <v>12.916</v>
      </c>
      <c r="I194" s="224"/>
      <c r="J194" s="225">
        <f>ROUND(I194*H194,2)</f>
        <v>0</v>
      </c>
      <c r="K194" s="221" t="s">
        <v>156</v>
      </c>
      <c r="L194" s="70"/>
      <c r="M194" s="226" t="s">
        <v>22</v>
      </c>
      <c r="N194" s="227" t="s">
        <v>44</v>
      </c>
      <c r="O194" s="45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AR194" s="22" t="s">
        <v>150</v>
      </c>
      <c r="AT194" s="22" t="s">
        <v>146</v>
      </c>
      <c r="AU194" s="22" t="s">
        <v>82</v>
      </c>
      <c r="AY194" s="22" t="s">
        <v>144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22" t="s">
        <v>24</v>
      </c>
      <c r="BK194" s="230">
        <f>ROUND(I194*H194,2)</f>
        <v>0</v>
      </c>
      <c r="BL194" s="22" t="s">
        <v>150</v>
      </c>
      <c r="BM194" s="22" t="s">
        <v>544</v>
      </c>
    </row>
    <row r="195" s="11" customFormat="1">
      <c r="B195" s="231"/>
      <c r="C195" s="232"/>
      <c r="D195" s="233" t="s">
        <v>163</v>
      </c>
      <c r="E195" s="234" t="s">
        <v>22</v>
      </c>
      <c r="F195" s="235" t="s">
        <v>1145</v>
      </c>
      <c r="G195" s="232"/>
      <c r="H195" s="236">
        <v>12.916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AT195" s="242" t="s">
        <v>163</v>
      </c>
      <c r="AU195" s="242" t="s">
        <v>82</v>
      </c>
      <c r="AV195" s="11" t="s">
        <v>82</v>
      </c>
      <c r="AW195" s="11" t="s">
        <v>37</v>
      </c>
      <c r="AX195" s="11" t="s">
        <v>24</v>
      </c>
      <c r="AY195" s="242" t="s">
        <v>144</v>
      </c>
    </row>
    <row r="196" s="1" customFormat="1" ht="16.5" customHeight="1">
      <c r="B196" s="44"/>
      <c r="C196" s="219" t="s">
        <v>536</v>
      </c>
      <c r="D196" s="219" t="s">
        <v>146</v>
      </c>
      <c r="E196" s="220" t="s">
        <v>547</v>
      </c>
      <c r="F196" s="221" t="s">
        <v>548</v>
      </c>
      <c r="G196" s="222" t="s">
        <v>248</v>
      </c>
      <c r="H196" s="223">
        <v>38.698999999999998</v>
      </c>
      <c r="I196" s="224"/>
      <c r="J196" s="225">
        <f>ROUND(I196*H196,2)</f>
        <v>0</v>
      </c>
      <c r="K196" s="221" t="s">
        <v>156</v>
      </c>
      <c r="L196" s="70"/>
      <c r="M196" s="226" t="s">
        <v>22</v>
      </c>
      <c r="N196" s="227" t="s">
        <v>44</v>
      </c>
      <c r="O196" s="45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AR196" s="22" t="s">
        <v>150</v>
      </c>
      <c r="AT196" s="22" t="s">
        <v>146</v>
      </c>
      <c r="AU196" s="22" t="s">
        <v>82</v>
      </c>
      <c r="AY196" s="22" t="s">
        <v>144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22" t="s">
        <v>24</v>
      </c>
      <c r="BK196" s="230">
        <f>ROUND(I196*H196,2)</f>
        <v>0</v>
      </c>
      <c r="BL196" s="22" t="s">
        <v>150</v>
      </c>
      <c r="BM196" s="22" t="s">
        <v>549</v>
      </c>
    </row>
    <row r="197" s="11" customFormat="1">
      <c r="B197" s="231"/>
      <c r="C197" s="232"/>
      <c r="D197" s="233" t="s">
        <v>163</v>
      </c>
      <c r="E197" s="234" t="s">
        <v>22</v>
      </c>
      <c r="F197" s="235" t="s">
        <v>1146</v>
      </c>
      <c r="G197" s="232"/>
      <c r="H197" s="236">
        <v>38.698999999999998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AT197" s="242" t="s">
        <v>163</v>
      </c>
      <c r="AU197" s="242" t="s">
        <v>82</v>
      </c>
      <c r="AV197" s="11" t="s">
        <v>82</v>
      </c>
      <c r="AW197" s="11" t="s">
        <v>37</v>
      </c>
      <c r="AX197" s="11" t="s">
        <v>24</v>
      </c>
      <c r="AY197" s="242" t="s">
        <v>144</v>
      </c>
    </row>
    <row r="198" s="10" customFormat="1" ht="29.88" customHeight="1">
      <c r="B198" s="203"/>
      <c r="C198" s="204"/>
      <c r="D198" s="205" t="s">
        <v>72</v>
      </c>
      <c r="E198" s="217" t="s">
        <v>551</v>
      </c>
      <c r="F198" s="217" t="s">
        <v>552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P199</f>
        <v>0</v>
      </c>
      <c r="Q198" s="211"/>
      <c r="R198" s="212">
        <f>R199</f>
        <v>0</v>
      </c>
      <c r="S198" s="211"/>
      <c r="T198" s="213">
        <f>T199</f>
        <v>0</v>
      </c>
      <c r="AR198" s="214" t="s">
        <v>24</v>
      </c>
      <c r="AT198" s="215" t="s">
        <v>72</v>
      </c>
      <c r="AU198" s="215" t="s">
        <v>24</v>
      </c>
      <c r="AY198" s="214" t="s">
        <v>144</v>
      </c>
      <c r="BK198" s="216">
        <f>BK199</f>
        <v>0</v>
      </c>
    </row>
    <row r="199" s="1" customFormat="1" ht="25.5" customHeight="1">
      <c r="B199" s="44"/>
      <c r="C199" s="219" t="s">
        <v>541</v>
      </c>
      <c r="D199" s="219" t="s">
        <v>146</v>
      </c>
      <c r="E199" s="220" t="s">
        <v>554</v>
      </c>
      <c r="F199" s="221" t="s">
        <v>555</v>
      </c>
      <c r="G199" s="222" t="s">
        <v>248</v>
      </c>
      <c r="H199" s="223">
        <v>119.59399999999999</v>
      </c>
      <c r="I199" s="224"/>
      <c r="J199" s="225">
        <f>ROUND(I199*H199,2)</f>
        <v>0</v>
      </c>
      <c r="K199" s="221" t="s">
        <v>156</v>
      </c>
      <c r="L199" s="70"/>
      <c r="M199" s="226" t="s">
        <v>22</v>
      </c>
      <c r="N199" s="264" t="s">
        <v>44</v>
      </c>
      <c r="O199" s="265"/>
      <c r="P199" s="266">
        <f>O199*H199</f>
        <v>0</v>
      </c>
      <c r="Q199" s="266">
        <v>0</v>
      </c>
      <c r="R199" s="266">
        <f>Q199*H199</f>
        <v>0</v>
      </c>
      <c r="S199" s="266">
        <v>0</v>
      </c>
      <c r="T199" s="267">
        <f>S199*H199</f>
        <v>0</v>
      </c>
      <c r="AR199" s="22" t="s">
        <v>150</v>
      </c>
      <c r="AT199" s="22" t="s">
        <v>146</v>
      </c>
      <c r="AU199" s="22" t="s">
        <v>82</v>
      </c>
      <c r="AY199" s="22" t="s">
        <v>144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22" t="s">
        <v>24</v>
      </c>
      <c r="BK199" s="230">
        <f>ROUND(I199*H199,2)</f>
        <v>0</v>
      </c>
      <c r="BL199" s="22" t="s">
        <v>150</v>
      </c>
      <c r="BM199" s="22" t="s">
        <v>556</v>
      </c>
    </row>
    <row r="200" s="1" customFormat="1" ht="6.96" customHeight="1">
      <c r="B200" s="65"/>
      <c r="C200" s="66"/>
      <c r="D200" s="66"/>
      <c r="E200" s="66"/>
      <c r="F200" s="66"/>
      <c r="G200" s="66"/>
      <c r="H200" s="66"/>
      <c r="I200" s="164"/>
      <c r="J200" s="66"/>
      <c r="K200" s="66"/>
      <c r="L200" s="70"/>
    </row>
  </sheetData>
  <sheetProtection sheet="1" autoFilter="0" formatColumns="0" formatRows="0" objects="1" scenarios="1" spinCount="100000" saltValue="hq8fM6N3bBtfhBLkTBnIdgMgTbKMSvwCzyRdLyi/CFRXsEVcLG3SkEmPsgzYnupovi8LPcc5o9egkUOP683ptQ==" hashValue="C3ywchGB6WjpgEyPwe/Gi+x8q5hy+DIywVkZS/GKljHy9QnX0Fcz8nkIcMr+6YwFMEMmV/v21sGciuzmMIcVhQ==" algorithmName="SHA-512" password="CC35"/>
  <autoFilter ref="C83:K199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PETR-PC\Ing. Petr Vlasák</dc:creator>
  <cp:lastModifiedBy>PETR-PC\Ing. Petr Vlasák</cp:lastModifiedBy>
  <dcterms:created xsi:type="dcterms:W3CDTF">2018-04-25T07:58:08Z</dcterms:created>
  <dcterms:modified xsi:type="dcterms:W3CDTF">2018-04-25T07:58:26Z</dcterms:modified>
</cp:coreProperties>
</file>